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3. CDR\1. CDR A2B1\5. A2B1-2019\4. HD 22-9-19\"/>
    </mc:Choice>
  </mc:AlternateContent>
  <bookViews>
    <workbookView xWindow="0" yWindow="60" windowWidth="15600" windowHeight="9450" activeTab="6"/>
  </bookViews>
  <sheets>
    <sheet name="DS THI CN" sheetId="8" r:id="rId1"/>
    <sheet name="NGHEDOC" sheetId="1" r:id="rId2"/>
    <sheet name="NOI" sheetId="3" r:id="rId3"/>
    <sheet name="VIET" sheetId="2" r:id="rId4"/>
    <sheet name="TONGHOP" sheetId="4" r:id="rId5"/>
    <sheet name="CNKQ" sheetId="6" r:id="rId6"/>
    <sheet name="CAPCHUNG NHAN" sheetId="7" r:id="rId7"/>
  </sheets>
  <externalReferences>
    <externalReference r:id="rId8"/>
  </externalReferences>
  <definedNames>
    <definedName name="_xlnm._FilterDatabase" localSheetId="6" hidden="1">'CAPCHUNG NHAN'!#REF!</definedName>
    <definedName name="_xlnm._FilterDatabase" localSheetId="4" hidden="1">TONGHOP!$A$8:$Q$227</definedName>
    <definedName name="_xlnm.Print_Area" localSheetId="6">'CAPCHUNG NHAN'!$A$1:$P$109</definedName>
    <definedName name="_xlnm.Print_Area" localSheetId="5">CNKQ!$A$1:$P$225</definedName>
    <definedName name="_xlnm.Print_Area" localSheetId="0">'DS THI CN'!$A$1:$J$218</definedName>
    <definedName name="_xlnm.Print_Area" localSheetId="1">NGHEDOC!$A$1:$F$224</definedName>
    <definedName name="_xlnm.Print_Area" localSheetId="2">NOI!$A$1:$L$226</definedName>
    <definedName name="_xlnm.Print_Area" localSheetId="4">TONGHOP!$A$1:$P$225</definedName>
    <definedName name="_xlnm.Print_Area" localSheetId="3">VIET!$A$1:$M$224</definedName>
    <definedName name="_xlnm.Print_Titles" localSheetId="6">'CAPCHUNG NHAN'!$8:$8</definedName>
    <definedName name="_xlnm.Print_Titles" localSheetId="5">CNKQ!$8:$8</definedName>
    <definedName name="_xlnm.Print_Titles" localSheetId="0">'DS THI CN'!$8:$9</definedName>
    <definedName name="_xlnm.Print_Titles" localSheetId="1">NGHEDOC!$8:$8</definedName>
    <definedName name="_xlnm.Print_Titles" localSheetId="2">NOI!$8:$9</definedName>
    <definedName name="_xlnm.Print_Titles" localSheetId="4">TONGHOP!$8:$8</definedName>
    <definedName name="_xlnm.Print_Titles" localSheetId="3">VIET!$7:$8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7" i="7" l="1"/>
  <c r="A217" i="4" l="1"/>
  <c r="A217" i="6"/>
  <c r="M220" i="7"/>
  <c r="M70" i="7"/>
  <c r="M69" i="7"/>
  <c r="M106" i="7"/>
  <c r="M68" i="7"/>
  <c r="M219" i="7"/>
  <c r="M218" i="7"/>
  <c r="M105" i="7"/>
  <c r="M67" i="7"/>
  <c r="M104" i="7"/>
  <c r="M217" i="7"/>
  <c r="M216" i="7"/>
  <c r="M66" i="7"/>
  <c r="M65" i="7"/>
  <c r="M64" i="7"/>
  <c r="M215" i="7"/>
  <c r="M214" i="7"/>
  <c r="M213" i="7"/>
  <c r="M63" i="7"/>
  <c r="M62" i="7"/>
  <c r="M61" i="7"/>
  <c r="M212" i="7"/>
  <c r="M103" i="7"/>
  <c r="M102" i="7"/>
  <c r="M101" i="7"/>
  <c r="M211" i="7"/>
  <c r="M60" i="7"/>
  <c r="M59" i="7"/>
  <c r="M58" i="7"/>
  <c r="M210" i="7"/>
  <c r="M100" i="7"/>
  <c r="M209" i="7"/>
  <c r="M208" i="7"/>
  <c r="M207" i="7"/>
  <c r="M57" i="7"/>
  <c r="M99" i="7"/>
  <c r="M56" i="7"/>
  <c r="M55" i="7"/>
  <c r="M98" i="7"/>
  <c r="M54" i="7"/>
  <c r="M53" i="7"/>
  <c r="M206" i="7"/>
  <c r="M52" i="7"/>
  <c r="M205" i="7"/>
  <c r="M97" i="7"/>
  <c r="M204" i="7"/>
  <c r="M203" i="7"/>
  <c r="M202" i="7"/>
  <c r="M51" i="7"/>
  <c r="M201" i="7"/>
  <c r="M200" i="7"/>
  <c r="M96" i="7"/>
  <c r="M50" i="7"/>
  <c r="M199" i="7"/>
  <c r="M198" i="7"/>
  <c r="M197" i="7"/>
  <c r="M49" i="7"/>
  <c r="M95" i="7"/>
  <c r="M196" i="7"/>
  <c r="M195" i="7"/>
  <c r="M48" i="7"/>
  <c r="M94" i="7"/>
  <c r="M93" i="7"/>
  <c r="M47" i="7"/>
  <c r="M194" i="7"/>
  <c r="M193" i="7"/>
  <c r="M192" i="7"/>
  <c r="M46" i="7"/>
  <c r="M45" i="7"/>
  <c r="M191" i="7"/>
  <c r="M92" i="7"/>
  <c r="M91" i="7"/>
  <c r="M190" i="7"/>
  <c r="M189" i="7"/>
  <c r="M188" i="7"/>
  <c r="M44" i="7"/>
  <c r="M187" i="7"/>
  <c r="M186" i="7"/>
  <c r="M43" i="7"/>
  <c r="M42" i="7"/>
  <c r="M185" i="7"/>
  <c r="M41" i="7"/>
  <c r="M90" i="7"/>
  <c r="M184" i="7"/>
  <c r="M40" i="7"/>
  <c r="M89" i="7"/>
  <c r="M88" i="7"/>
  <c r="M183" i="7"/>
  <c r="M39" i="7"/>
  <c r="M87" i="7"/>
  <c r="M38" i="7"/>
  <c r="M37" i="7"/>
  <c r="M36" i="7"/>
  <c r="M182" i="7"/>
  <c r="M35" i="7"/>
  <c r="M86" i="7"/>
  <c r="M85" i="7"/>
  <c r="M34" i="7"/>
  <c r="M181" i="7"/>
  <c r="M180" i="7"/>
  <c r="M33" i="7"/>
  <c r="M179" i="7"/>
  <c r="M178" i="7"/>
  <c r="M177" i="7"/>
  <c r="M176" i="7"/>
  <c r="M32" i="7"/>
  <c r="M84" i="7"/>
  <c r="M83" i="7"/>
  <c r="M31" i="7"/>
  <c r="M30" i="7"/>
  <c r="M82" i="7"/>
  <c r="M175" i="7"/>
  <c r="M174" i="7"/>
  <c r="M29" i="7"/>
  <c r="M173" i="7"/>
  <c r="M172" i="7"/>
  <c r="M171" i="7"/>
  <c r="M170" i="7"/>
  <c r="M169" i="7"/>
  <c r="M81" i="7"/>
  <c r="M168" i="7"/>
  <c r="M167" i="7"/>
  <c r="M28" i="7"/>
  <c r="M166" i="7"/>
  <c r="M27" i="7"/>
  <c r="M165" i="7"/>
  <c r="M164" i="7"/>
  <c r="M163" i="7"/>
  <c r="M80" i="7"/>
  <c r="M162" i="7"/>
  <c r="M161" i="7"/>
  <c r="M160" i="7"/>
  <c r="M79" i="7"/>
  <c r="M78" i="7"/>
  <c r="M159" i="7"/>
  <c r="M158" i="7"/>
  <c r="M26" i="7"/>
  <c r="M157" i="7"/>
  <c r="M156" i="7"/>
  <c r="M155" i="7"/>
  <c r="M25" i="7"/>
  <c r="M154" i="7"/>
  <c r="M153" i="7"/>
  <c r="M152" i="7"/>
  <c r="M151" i="7"/>
  <c r="M150" i="7"/>
  <c r="M24" i="7"/>
  <c r="M149" i="7"/>
  <c r="M148" i="7"/>
  <c r="M147" i="7"/>
  <c r="M146" i="7"/>
  <c r="M145" i="7"/>
  <c r="M144" i="7"/>
  <c r="M143" i="7"/>
  <c r="M142" i="7"/>
  <c r="M141" i="7"/>
  <c r="M140" i="7"/>
  <c r="M23" i="7"/>
  <c r="M22" i="7"/>
  <c r="M139" i="7"/>
  <c r="M21" i="7"/>
  <c r="M138" i="7"/>
  <c r="M137" i="7"/>
  <c r="M77" i="7"/>
  <c r="M20" i="7"/>
  <c r="M136" i="7"/>
  <c r="M19" i="7"/>
  <c r="M76" i="7"/>
  <c r="M18" i="7"/>
  <c r="M135" i="7"/>
  <c r="M134" i="7"/>
  <c r="M17" i="7"/>
  <c r="M133" i="7"/>
  <c r="M16" i="7"/>
  <c r="M75" i="7"/>
  <c r="M132" i="7"/>
  <c r="M74" i="7"/>
  <c r="M15" i="7"/>
  <c r="M73" i="7"/>
  <c r="M14" i="7"/>
  <c r="M131" i="7"/>
  <c r="M130" i="7"/>
  <c r="M72" i="7"/>
  <c r="M13" i="7"/>
  <c r="M12" i="7"/>
  <c r="M129" i="7"/>
  <c r="M128" i="7"/>
  <c r="M127" i="7"/>
  <c r="M126" i="7"/>
  <c r="M71" i="7"/>
  <c r="M125" i="7"/>
  <c r="M124" i="7"/>
  <c r="M123" i="7"/>
  <c r="M122" i="7"/>
  <c r="M121" i="7"/>
  <c r="M11" i="7"/>
  <c r="M120" i="7"/>
  <c r="M119" i="7"/>
  <c r="M10" i="7"/>
  <c r="M118" i="7"/>
  <c r="M9" i="7"/>
  <c r="M117" i="7"/>
  <c r="M116" i="7"/>
  <c r="M115" i="7"/>
  <c r="M114" i="7"/>
  <c r="M113" i="7"/>
  <c r="M112" i="7"/>
  <c r="M111" i="7"/>
  <c r="M216" i="6"/>
  <c r="M215" i="6"/>
  <c r="M214" i="6"/>
  <c r="M213" i="6"/>
  <c r="M212" i="6"/>
  <c r="M211" i="6"/>
  <c r="M210" i="6"/>
  <c r="M209" i="6"/>
  <c r="M208" i="6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9" i="4"/>
  <c r="E218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8" i="2"/>
  <c r="L157" i="2"/>
  <c r="L156" i="2"/>
  <c r="L155" i="2"/>
  <c r="L154" i="2"/>
  <c r="L153" i="2"/>
  <c r="L152" i="2"/>
  <c r="L151" i="2"/>
  <c r="L150" i="2"/>
  <c r="L149" i="2"/>
  <c r="L148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0" i="2"/>
  <c r="L79" i="2"/>
  <c r="L78" i="2"/>
  <c r="L77" i="2"/>
  <c r="L76" i="2"/>
  <c r="L75" i="2"/>
  <c r="L74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2" i="2"/>
  <c r="L21" i="2"/>
  <c r="L20" i="2"/>
  <c r="L18" i="2"/>
  <c r="L17" i="2"/>
  <c r="L16" i="2"/>
  <c r="L15" i="2"/>
  <c r="L14" i="2"/>
  <c r="L12" i="2"/>
  <c r="L11" i="2"/>
  <c r="L10" i="2"/>
  <c r="L9" i="2"/>
  <c r="E217" i="2"/>
  <c r="J10" i="6" l="1"/>
  <c r="K10" i="6"/>
  <c r="L10" i="6"/>
  <c r="J11" i="6"/>
  <c r="K11" i="6"/>
  <c r="L11" i="6"/>
  <c r="J12" i="6"/>
  <c r="K12" i="6"/>
  <c r="L12" i="6"/>
  <c r="J13" i="6"/>
  <c r="K13" i="6"/>
  <c r="L13" i="6"/>
  <c r="J14" i="6"/>
  <c r="K14" i="6"/>
  <c r="L14" i="6"/>
  <c r="J15" i="6"/>
  <c r="K15" i="6"/>
  <c r="L15" i="6"/>
  <c r="J16" i="6"/>
  <c r="K16" i="6"/>
  <c r="L16" i="6"/>
  <c r="J17" i="6"/>
  <c r="K17" i="6"/>
  <c r="L17" i="6"/>
  <c r="J18" i="6"/>
  <c r="K18" i="6"/>
  <c r="L18" i="6"/>
  <c r="J19" i="6"/>
  <c r="K19" i="6"/>
  <c r="L19" i="6"/>
  <c r="J20" i="6"/>
  <c r="K20" i="6"/>
  <c r="L20" i="6"/>
  <c r="J21" i="6"/>
  <c r="K21" i="6"/>
  <c r="L21" i="6"/>
  <c r="J22" i="6"/>
  <c r="K22" i="6"/>
  <c r="L22" i="6"/>
  <c r="J23" i="6"/>
  <c r="K23" i="6"/>
  <c r="L23" i="6"/>
  <c r="J24" i="6"/>
  <c r="K24" i="6"/>
  <c r="L24" i="6"/>
  <c r="J25" i="6"/>
  <c r="K25" i="6"/>
  <c r="L25" i="6"/>
  <c r="J26" i="6"/>
  <c r="K26" i="6"/>
  <c r="L26" i="6"/>
  <c r="J27" i="6"/>
  <c r="K27" i="6"/>
  <c r="L27" i="6"/>
  <c r="J28" i="6"/>
  <c r="K28" i="6"/>
  <c r="L28" i="6"/>
  <c r="J29" i="6"/>
  <c r="K29" i="6"/>
  <c r="L29" i="6"/>
  <c r="J30" i="6"/>
  <c r="K30" i="6"/>
  <c r="L30" i="6"/>
  <c r="J31" i="6"/>
  <c r="K31" i="6"/>
  <c r="L31" i="6"/>
  <c r="J32" i="6"/>
  <c r="K32" i="6"/>
  <c r="L32" i="6"/>
  <c r="J33" i="6"/>
  <c r="K33" i="6"/>
  <c r="L33" i="6"/>
  <c r="J34" i="6"/>
  <c r="K34" i="6"/>
  <c r="L34" i="6"/>
  <c r="J35" i="6"/>
  <c r="K35" i="6"/>
  <c r="L35" i="6"/>
  <c r="J36" i="6"/>
  <c r="K36" i="6"/>
  <c r="L36" i="6"/>
  <c r="J37" i="6"/>
  <c r="K37" i="6"/>
  <c r="L37" i="6"/>
  <c r="J38" i="6"/>
  <c r="K38" i="6"/>
  <c r="L38" i="6"/>
  <c r="J39" i="6"/>
  <c r="K39" i="6"/>
  <c r="L39" i="6"/>
  <c r="J40" i="6"/>
  <c r="K40" i="6"/>
  <c r="L40" i="6"/>
  <c r="J41" i="6"/>
  <c r="K41" i="6"/>
  <c r="L41" i="6"/>
  <c r="J42" i="6"/>
  <c r="K42" i="6"/>
  <c r="L42" i="6"/>
  <c r="J43" i="6"/>
  <c r="K43" i="6"/>
  <c r="L43" i="6"/>
  <c r="J44" i="6"/>
  <c r="K44" i="6"/>
  <c r="L44" i="6"/>
  <c r="J45" i="6"/>
  <c r="K45" i="6"/>
  <c r="L45" i="6"/>
  <c r="J46" i="6"/>
  <c r="K46" i="6"/>
  <c r="L46" i="6"/>
  <c r="J47" i="6"/>
  <c r="K47" i="6"/>
  <c r="L47" i="6"/>
  <c r="J48" i="6"/>
  <c r="K48" i="6"/>
  <c r="L48" i="6"/>
  <c r="J49" i="6"/>
  <c r="K49" i="6"/>
  <c r="L49" i="6"/>
  <c r="J50" i="6"/>
  <c r="K50" i="6"/>
  <c r="L50" i="6"/>
  <c r="J51" i="6"/>
  <c r="K51" i="6"/>
  <c r="L51" i="6"/>
  <c r="J52" i="6"/>
  <c r="K52" i="6"/>
  <c r="L52" i="6"/>
  <c r="J53" i="6"/>
  <c r="K53" i="6"/>
  <c r="L53" i="6"/>
  <c r="J54" i="6"/>
  <c r="K54" i="6"/>
  <c r="L54" i="6"/>
  <c r="J55" i="6"/>
  <c r="K55" i="6"/>
  <c r="L55" i="6"/>
  <c r="J56" i="6"/>
  <c r="K56" i="6"/>
  <c r="L56" i="6"/>
  <c r="J57" i="6"/>
  <c r="K57" i="6"/>
  <c r="L57" i="6"/>
  <c r="J58" i="6"/>
  <c r="K58" i="6"/>
  <c r="L58" i="6"/>
  <c r="J59" i="6"/>
  <c r="K59" i="6"/>
  <c r="L59" i="6"/>
  <c r="J60" i="6"/>
  <c r="K60" i="6"/>
  <c r="L60" i="6"/>
  <c r="J61" i="6"/>
  <c r="K61" i="6"/>
  <c r="L61" i="6"/>
  <c r="J62" i="6"/>
  <c r="K62" i="6"/>
  <c r="L62" i="6"/>
  <c r="J63" i="6"/>
  <c r="K63" i="6"/>
  <c r="L63" i="6"/>
  <c r="J64" i="6"/>
  <c r="K64" i="6"/>
  <c r="L64" i="6"/>
  <c r="J65" i="6"/>
  <c r="K65" i="6"/>
  <c r="L65" i="6"/>
  <c r="J66" i="6"/>
  <c r="K66" i="6"/>
  <c r="L66" i="6"/>
  <c r="J67" i="6"/>
  <c r="K67" i="6"/>
  <c r="L67" i="6"/>
  <c r="J68" i="6"/>
  <c r="K68" i="6"/>
  <c r="L68" i="6"/>
  <c r="J69" i="6"/>
  <c r="K69" i="6"/>
  <c r="L69" i="6"/>
  <c r="J70" i="6"/>
  <c r="K70" i="6"/>
  <c r="L70" i="6"/>
  <c r="J71" i="6"/>
  <c r="K71" i="6"/>
  <c r="L71" i="6"/>
  <c r="J72" i="6"/>
  <c r="K72" i="6"/>
  <c r="L72" i="6"/>
  <c r="J73" i="6"/>
  <c r="K73" i="6"/>
  <c r="L73" i="6"/>
  <c r="J74" i="6"/>
  <c r="K74" i="6"/>
  <c r="L74" i="6"/>
  <c r="J75" i="6"/>
  <c r="K75" i="6"/>
  <c r="L75" i="6"/>
  <c r="J76" i="6"/>
  <c r="K76" i="6"/>
  <c r="L76" i="6"/>
  <c r="J77" i="6"/>
  <c r="K77" i="6"/>
  <c r="L77" i="6"/>
  <c r="J78" i="6"/>
  <c r="K78" i="6"/>
  <c r="L78" i="6"/>
  <c r="J79" i="6"/>
  <c r="K79" i="6"/>
  <c r="L79" i="6"/>
  <c r="J80" i="6"/>
  <c r="K80" i="6"/>
  <c r="L80" i="6"/>
  <c r="J81" i="6"/>
  <c r="K81" i="6"/>
  <c r="L81" i="6"/>
  <c r="J82" i="6"/>
  <c r="K82" i="6"/>
  <c r="L82" i="6"/>
  <c r="J83" i="6"/>
  <c r="K83" i="6"/>
  <c r="L83" i="6"/>
  <c r="J84" i="6"/>
  <c r="K84" i="6"/>
  <c r="L84" i="6"/>
  <c r="J85" i="6"/>
  <c r="K85" i="6"/>
  <c r="L85" i="6"/>
  <c r="J86" i="6"/>
  <c r="K86" i="6"/>
  <c r="L86" i="6"/>
  <c r="J87" i="6"/>
  <c r="K87" i="6"/>
  <c r="L87" i="6"/>
  <c r="J88" i="6"/>
  <c r="K88" i="6"/>
  <c r="L88" i="6"/>
  <c r="J89" i="6"/>
  <c r="K89" i="6"/>
  <c r="L89" i="6"/>
  <c r="J90" i="6"/>
  <c r="K90" i="6"/>
  <c r="L90" i="6"/>
  <c r="J91" i="6"/>
  <c r="K91" i="6"/>
  <c r="L91" i="6"/>
  <c r="J92" i="6"/>
  <c r="K92" i="6"/>
  <c r="L92" i="6"/>
  <c r="J93" i="6"/>
  <c r="K93" i="6"/>
  <c r="L93" i="6"/>
  <c r="J94" i="6"/>
  <c r="K94" i="6"/>
  <c r="L94" i="6"/>
  <c r="J95" i="6"/>
  <c r="K95" i="6"/>
  <c r="L95" i="6"/>
  <c r="J96" i="6"/>
  <c r="K96" i="6"/>
  <c r="L96" i="6"/>
  <c r="J97" i="6"/>
  <c r="K97" i="6"/>
  <c r="L97" i="6"/>
  <c r="J98" i="6"/>
  <c r="K98" i="6"/>
  <c r="L98" i="6"/>
  <c r="J99" i="6"/>
  <c r="K99" i="6"/>
  <c r="L99" i="6"/>
  <c r="J100" i="6"/>
  <c r="K100" i="6"/>
  <c r="L100" i="6"/>
  <c r="J101" i="6"/>
  <c r="K101" i="6"/>
  <c r="L101" i="6"/>
  <c r="J102" i="6"/>
  <c r="K102" i="6"/>
  <c r="L102" i="6"/>
  <c r="J103" i="6"/>
  <c r="K103" i="6"/>
  <c r="L103" i="6"/>
  <c r="J104" i="6"/>
  <c r="K104" i="6"/>
  <c r="L104" i="6"/>
  <c r="J105" i="6"/>
  <c r="K105" i="6"/>
  <c r="L105" i="6"/>
  <c r="J106" i="6"/>
  <c r="K106" i="6"/>
  <c r="L106" i="6"/>
  <c r="J107" i="6"/>
  <c r="K107" i="6"/>
  <c r="L107" i="6"/>
  <c r="J108" i="6"/>
  <c r="K108" i="6"/>
  <c r="L108" i="6"/>
  <c r="J109" i="6"/>
  <c r="K109" i="6"/>
  <c r="L109" i="6"/>
  <c r="J110" i="6"/>
  <c r="K110" i="6"/>
  <c r="L110" i="6"/>
  <c r="J111" i="6"/>
  <c r="K111" i="6"/>
  <c r="L111" i="6"/>
  <c r="J112" i="6"/>
  <c r="K112" i="6"/>
  <c r="L112" i="6"/>
  <c r="J113" i="6"/>
  <c r="K113" i="6"/>
  <c r="L113" i="6"/>
  <c r="J114" i="6"/>
  <c r="K114" i="6"/>
  <c r="L114" i="6"/>
  <c r="J115" i="6"/>
  <c r="K115" i="6"/>
  <c r="L115" i="6"/>
  <c r="J116" i="6"/>
  <c r="K116" i="6"/>
  <c r="L116" i="6"/>
  <c r="J117" i="6"/>
  <c r="K117" i="6"/>
  <c r="L117" i="6"/>
  <c r="J118" i="6"/>
  <c r="K118" i="6"/>
  <c r="L118" i="6"/>
  <c r="J119" i="6"/>
  <c r="K119" i="6"/>
  <c r="L119" i="6"/>
  <c r="J120" i="6"/>
  <c r="K120" i="6"/>
  <c r="L120" i="6"/>
  <c r="J121" i="6"/>
  <c r="K121" i="6"/>
  <c r="L121" i="6"/>
  <c r="J122" i="6"/>
  <c r="K122" i="6"/>
  <c r="L122" i="6"/>
  <c r="J123" i="6"/>
  <c r="K123" i="6"/>
  <c r="L123" i="6"/>
  <c r="J124" i="6"/>
  <c r="K124" i="6"/>
  <c r="L124" i="6"/>
  <c r="J125" i="6"/>
  <c r="K125" i="6"/>
  <c r="L125" i="6"/>
  <c r="J126" i="6"/>
  <c r="K126" i="6"/>
  <c r="L126" i="6"/>
  <c r="J127" i="6"/>
  <c r="K127" i="6"/>
  <c r="L127" i="6"/>
  <c r="J128" i="6"/>
  <c r="K128" i="6"/>
  <c r="L128" i="6"/>
  <c r="J129" i="6"/>
  <c r="K129" i="6"/>
  <c r="L129" i="6"/>
  <c r="J130" i="6"/>
  <c r="K130" i="6"/>
  <c r="L130" i="6"/>
  <c r="J131" i="6"/>
  <c r="K131" i="6"/>
  <c r="L131" i="6"/>
  <c r="J132" i="6"/>
  <c r="K132" i="6"/>
  <c r="L132" i="6"/>
  <c r="J133" i="6"/>
  <c r="K133" i="6"/>
  <c r="L133" i="6"/>
  <c r="J134" i="6"/>
  <c r="K134" i="6"/>
  <c r="L134" i="6"/>
  <c r="J135" i="6"/>
  <c r="K135" i="6"/>
  <c r="L135" i="6"/>
  <c r="J136" i="6"/>
  <c r="K136" i="6"/>
  <c r="L136" i="6"/>
  <c r="J137" i="6"/>
  <c r="K137" i="6"/>
  <c r="L137" i="6"/>
  <c r="J138" i="6"/>
  <c r="K138" i="6"/>
  <c r="L138" i="6"/>
  <c r="J139" i="6"/>
  <c r="K139" i="6"/>
  <c r="L139" i="6"/>
  <c r="J140" i="6"/>
  <c r="K140" i="6"/>
  <c r="L140" i="6"/>
  <c r="J141" i="6"/>
  <c r="K141" i="6"/>
  <c r="L141" i="6"/>
  <c r="J142" i="6"/>
  <c r="K142" i="6"/>
  <c r="L142" i="6"/>
  <c r="J143" i="6"/>
  <c r="K143" i="6"/>
  <c r="L143" i="6"/>
  <c r="J144" i="6"/>
  <c r="K144" i="6"/>
  <c r="L144" i="6"/>
  <c r="J145" i="6"/>
  <c r="K145" i="6"/>
  <c r="L145" i="6"/>
  <c r="J146" i="6"/>
  <c r="K146" i="6"/>
  <c r="L146" i="6"/>
  <c r="J147" i="6"/>
  <c r="K147" i="6"/>
  <c r="L147" i="6"/>
  <c r="J148" i="6"/>
  <c r="K148" i="6"/>
  <c r="L148" i="6"/>
  <c r="J149" i="6"/>
  <c r="K149" i="6"/>
  <c r="L149" i="6"/>
  <c r="J150" i="6"/>
  <c r="K150" i="6"/>
  <c r="L150" i="6"/>
  <c r="J151" i="6"/>
  <c r="K151" i="6"/>
  <c r="L151" i="6"/>
  <c r="J152" i="6"/>
  <c r="K152" i="6"/>
  <c r="L152" i="6"/>
  <c r="J153" i="6"/>
  <c r="K153" i="6"/>
  <c r="L153" i="6"/>
  <c r="J154" i="6"/>
  <c r="K154" i="6"/>
  <c r="L154" i="6"/>
  <c r="J155" i="6"/>
  <c r="K155" i="6"/>
  <c r="L155" i="6"/>
  <c r="J156" i="6"/>
  <c r="K156" i="6"/>
  <c r="L156" i="6"/>
  <c r="J157" i="6"/>
  <c r="K157" i="6"/>
  <c r="L157" i="6"/>
  <c r="J158" i="6"/>
  <c r="K158" i="6"/>
  <c r="L158" i="6"/>
  <c r="J159" i="6"/>
  <c r="K159" i="6"/>
  <c r="L159" i="6"/>
  <c r="J160" i="6"/>
  <c r="K160" i="6"/>
  <c r="L160" i="6"/>
  <c r="J161" i="6"/>
  <c r="K161" i="6"/>
  <c r="L161" i="6"/>
  <c r="J162" i="6"/>
  <c r="K162" i="6"/>
  <c r="L162" i="6"/>
  <c r="J163" i="6"/>
  <c r="K163" i="6"/>
  <c r="L163" i="6"/>
  <c r="J164" i="6"/>
  <c r="K164" i="6"/>
  <c r="L164" i="6"/>
  <c r="J165" i="6"/>
  <c r="K165" i="6"/>
  <c r="L165" i="6"/>
  <c r="J166" i="6"/>
  <c r="K166" i="6"/>
  <c r="L166" i="6"/>
  <c r="J167" i="6"/>
  <c r="K167" i="6"/>
  <c r="L167" i="6"/>
  <c r="J168" i="6"/>
  <c r="K168" i="6"/>
  <c r="L168" i="6"/>
  <c r="J169" i="6"/>
  <c r="K169" i="6"/>
  <c r="L169" i="6"/>
  <c r="J170" i="6"/>
  <c r="K170" i="6"/>
  <c r="L170" i="6"/>
  <c r="J171" i="6"/>
  <c r="K171" i="6"/>
  <c r="L171" i="6"/>
  <c r="J172" i="6"/>
  <c r="K172" i="6"/>
  <c r="L172" i="6"/>
  <c r="J173" i="6"/>
  <c r="K173" i="6"/>
  <c r="L173" i="6"/>
  <c r="J174" i="6"/>
  <c r="K174" i="6"/>
  <c r="L174" i="6"/>
  <c r="J175" i="6"/>
  <c r="K175" i="6"/>
  <c r="L175" i="6"/>
  <c r="J176" i="6"/>
  <c r="K176" i="6"/>
  <c r="L176" i="6"/>
  <c r="J177" i="6"/>
  <c r="K177" i="6"/>
  <c r="L177" i="6"/>
  <c r="J178" i="6"/>
  <c r="K178" i="6"/>
  <c r="L178" i="6"/>
  <c r="J179" i="6"/>
  <c r="K179" i="6"/>
  <c r="L179" i="6"/>
  <c r="J180" i="6"/>
  <c r="K180" i="6"/>
  <c r="L180" i="6"/>
  <c r="J181" i="6"/>
  <c r="K181" i="6"/>
  <c r="L181" i="6"/>
  <c r="J182" i="6"/>
  <c r="K182" i="6"/>
  <c r="L182" i="6"/>
  <c r="J183" i="6"/>
  <c r="K183" i="6"/>
  <c r="L183" i="6"/>
  <c r="J184" i="6"/>
  <c r="K184" i="6"/>
  <c r="L184" i="6"/>
  <c r="J185" i="6"/>
  <c r="K185" i="6"/>
  <c r="L185" i="6"/>
  <c r="J186" i="6"/>
  <c r="K186" i="6"/>
  <c r="L186" i="6"/>
  <c r="J187" i="6"/>
  <c r="K187" i="6"/>
  <c r="L187" i="6"/>
  <c r="J188" i="6"/>
  <c r="K188" i="6"/>
  <c r="L188" i="6"/>
  <c r="J189" i="6"/>
  <c r="K189" i="6"/>
  <c r="L189" i="6"/>
  <c r="J190" i="6"/>
  <c r="K190" i="6"/>
  <c r="L190" i="6"/>
  <c r="J191" i="6"/>
  <c r="K191" i="6"/>
  <c r="L191" i="6"/>
  <c r="J192" i="6"/>
  <c r="K192" i="6"/>
  <c r="L192" i="6"/>
  <c r="J193" i="6"/>
  <c r="K193" i="6"/>
  <c r="L193" i="6"/>
  <c r="J194" i="6"/>
  <c r="K194" i="6"/>
  <c r="L194" i="6"/>
  <c r="J195" i="6"/>
  <c r="K195" i="6"/>
  <c r="L195" i="6"/>
  <c r="J196" i="6"/>
  <c r="K196" i="6"/>
  <c r="L196" i="6"/>
  <c r="J197" i="6"/>
  <c r="K197" i="6"/>
  <c r="L197" i="6"/>
  <c r="J198" i="6"/>
  <c r="K198" i="6"/>
  <c r="L198" i="6"/>
  <c r="J199" i="6"/>
  <c r="K199" i="6"/>
  <c r="L199" i="6"/>
  <c r="J200" i="6"/>
  <c r="K200" i="6"/>
  <c r="L200" i="6"/>
  <c r="J201" i="6"/>
  <c r="K201" i="6"/>
  <c r="L201" i="6"/>
  <c r="J202" i="6"/>
  <c r="K202" i="6"/>
  <c r="L202" i="6"/>
  <c r="J203" i="6"/>
  <c r="K203" i="6"/>
  <c r="L203" i="6"/>
  <c r="J204" i="6"/>
  <c r="K204" i="6"/>
  <c r="L204" i="6"/>
  <c r="J205" i="6"/>
  <c r="K205" i="6"/>
  <c r="L205" i="6"/>
  <c r="J206" i="6"/>
  <c r="K206" i="6"/>
  <c r="L206" i="6"/>
  <c r="J207" i="6"/>
  <c r="K207" i="6"/>
  <c r="L207" i="6"/>
  <c r="J208" i="6"/>
  <c r="K208" i="6"/>
  <c r="L208" i="6"/>
  <c r="J209" i="6"/>
  <c r="K209" i="6"/>
  <c r="L209" i="6"/>
  <c r="J210" i="6"/>
  <c r="K210" i="6"/>
  <c r="L210" i="6"/>
  <c r="J211" i="6"/>
  <c r="K211" i="6"/>
  <c r="L211" i="6"/>
  <c r="J212" i="6"/>
  <c r="K212" i="6"/>
  <c r="L212" i="6"/>
  <c r="J213" i="6"/>
  <c r="K213" i="6"/>
  <c r="L213" i="6"/>
  <c r="J214" i="6"/>
  <c r="K214" i="6"/>
  <c r="L214" i="6"/>
  <c r="J215" i="6"/>
  <c r="K215" i="6"/>
  <c r="L215" i="6"/>
  <c r="J216" i="6"/>
  <c r="K216" i="6"/>
  <c r="L216" i="6"/>
  <c r="J112" i="7"/>
  <c r="K112" i="7"/>
  <c r="L112" i="7"/>
  <c r="J113" i="7"/>
  <c r="K113" i="7"/>
  <c r="L113" i="7"/>
  <c r="J114" i="7"/>
  <c r="K114" i="7"/>
  <c r="L114" i="7"/>
  <c r="J115" i="7"/>
  <c r="K115" i="7"/>
  <c r="L115" i="7"/>
  <c r="J116" i="7"/>
  <c r="K116" i="7"/>
  <c r="L116" i="7"/>
  <c r="J117" i="7"/>
  <c r="K117" i="7"/>
  <c r="L117" i="7"/>
  <c r="J9" i="7"/>
  <c r="K9" i="7"/>
  <c r="L9" i="7"/>
  <c r="J118" i="7"/>
  <c r="K118" i="7"/>
  <c r="L118" i="7"/>
  <c r="J10" i="7"/>
  <c r="K10" i="7"/>
  <c r="L10" i="7"/>
  <c r="J119" i="7"/>
  <c r="K119" i="7"/>
  <c r="L119" i="7"/>
  <c r="J120" i="7"/>
  <c r="K120" i="7"/>
  <c r="L120" i="7"/>
  <c r="J11" i="7"/>
  <c r="K11" i="7"/>
  <c r="L11" i="7"/>
  <c r="J121" i="7"/>
  <c r="K121" i="7"/>
  <c r="L121" i="7"/>
  <c r="J122" i="7"/>
  <c r="K122" i="7"/>
  <c r="L122" i="7"/>
  <c r="J123" i="7"/>
  <c r="K123" i="7"/>
  <c r="L123" i="7"/>
  <c r="J124" i="7"/>
  <c r="K124" i="7"/>
  <c r="L124" i="7"/>
  <c r="J125" i="7"/>
  <c r="K125" i="7"/>
  <c r="L125" i="7"/>
  <c r="J71" i="7"/>
  <c r="K71" i="7"/>
  <c r="L71" i="7"/>
  <c r="J126" i="7"/>
  <c r="K126" i="7"/>
  <c r="L126" i="7"/>
  <c r="J127" i="7"/>
  <c r="K127" i="7"/>
  <c r="L127" i="7"/>
  <c r="J128" i="7"/>
  <c r="K128" i="7"/>
  <c r="L128" i="7"/>
  <c r="J129" i="7"/>
  <c r="K129" i="7"/>
  <c r="L129" i="7"/>
  <c r="J12" i="7"/>
  <c r="K12" i="7"/>
  <c r="L12" i="7"/>
  <c r="J13" i="7"/>
  <c r="K13" i="7"/>
  <c r="L13" i="7"/>
  <c r="J72" i="7"/>
  <c r="K72" i="7"/>
  <c r="L72" i="7"/>
  <c r="J130" i="7"/>
  <c r="K130" i="7"/>
  <c r="L130" i="7"/>
  <c r="J131" i="7"/>
  <c r="K131" i="7"/>
  <c r="L131" i="7"/>
  <c r="J14" i="7"/>
  <c r="K14" i="7"/>
  <c r="L14" i="7"/>
  <c r="J73" i="7"/>
  <c r="K73" i="7"/>
  <c r="L73" i="7"/>
  <c r="J15" i="7"/>
  <c r="K15" i="7"/>
  <c r="L15" i="7"/>
  <c r="J74" i="7"/>
  <c r="K74" i="7"/>
  <c r="L74" i="7"/>
  <c r="J132" i="7"/>
  <c r="K132" i="7"/>
  <c r="L132" i="7"/>
  <c r="J75" i="7"/>
  <c r="K75" i="7"/>
  <c r="L75" i="7"/>
  <c r="J16" i="7"/>
  <c r="K16" i="7"/>
  <c r="L16" i="7"/>
  <c r="J133" i="7"/>
  <c r="K133" i="7"/>
  <c r="L133" i="7"/>
  <c r="J17" i="7"/>
  <c r="K17" i="7"/>
  <c r="L17" i="7"/>
  <c r="J134" i="7"/>
  <c r="K134" i="7"/>
  <c r="L134" i="7"/>
  <c r="J135" i="7"/>
  <c r="K135" i="7"/>
  <c r="L135" i="7"/>
  <c r="J18" i="7"/>
  <c r="K18" i="7"/>
  <c r="L18" i="7"/>
  <c r="J76" i="7"/>
  <c r="K76" i="7"/>
  <c r="L76" i="7"/>
  <c r="J19" i="7"/>
  <c r="K19" i="7"/>
  <c r="L19" i="7"/>
  <c r="J136" i="7"/>
  <c r="K136" i="7"/>
  <c r="L136" i="7"/>
  <c r="J20" i="7"/>
  <c r="K20" i="7"/>
  <c r="L20" i="7"/>
  <c r="J77" i="7"/>
  <c r="K77" i="7"/>
  <c r="L77" i="7"/>
  <c r="J137" i="7"/>
  <c r="K137" i="7"/>
  <c r="L137" i="7"/>
  <c r="J138" i="7"/>
  <c r="K138" i="7"/>
  <c r="L138" i="7"/>
  <c r="J21" i="7"/>
  <c r="K21" i="7"/>
  <c r="L21" i="7"/>
  <c r="J139" i="7"/>
  <c r="K139" i="7"/>
  <c r="L139" i="7"/>
  <c r="J22" i="7"/>
  <c r="K22" i="7"/>
  <c r="L22" i="7"/>
  <c r="J23" i="7"/>
  <c r="K23" i="7"/>
  <c r="L23" i="7"/>
  <c r="J140" i="7"/>
  <c r="K140" i="7"/>
  <c r="L140" i="7"/>
  <c r="J141" i="7"/>
  <c r="K141" i="7"/>
  <c r="L141" i="7"/>
  <c r="J142" i="7"/>
  <c r="K142" i="7"/>
  <c r="L142" i="7"/>
  <c r="J143" i="7"/>
  <c r="K143" i="7"/>
  <c r="L143" i="7"/>
  <c r="J144" i="7"/>
  <c r="K144" i="7"/>
  <c r="L144" i="7"/>
  <c r="J145" i="7"/>
  <c r="K145" i="7"/>
  <c r="L145" i="7"/>
  <c r="J146" i="7"/>
  <c r="K146" i="7"/>
  <c r="L146" i="7"/>
  <c r="J147" i="7"/>
  <c r="K147" i="7"/>
  <c r="L147" i="7"/>
  <c r="J148" i="7"/>
  <c r="K148" i="7"/>
  <c r="L148" i="7"/>
  <c r="J149" i="7"/>
  <c r="K149" i="7"/>
  <c r="L149" i="7"/>
  <c r="J24" i="7"/>
  <c r="K24" i="7"/>
  <c r="L24" i="7"/>
  <c r="J150" i="7"/>
  <c r="K150" i="7"/>
  <c r="L150" i="7"/>
  <c r="J151" i="7"/>
  <c r="K151" i="7"/>
  <c r="L151" i="7"/>
  <c r="J152" i="7"/>
  <c r="K152" i="7"/>
  <c r="L152" i="7"/>
  <c r="J153" i="7"/>
  <c r="K153" i="7"/>
  <c r="L153" i="7"/>
  <c r="J154" i="7"/>
  <c r="K154" i="7"/>
  <c r="L154" i="7"/>
  <c r="J25" i="7"/>
  <c r="K25" i="7"/>
  <c r="L25" i="7"/>
  <c r="J155" i="7"/>
  <c r="K155" i="7"/>
  <c r="L155" i="7"/>
  <c r="J156" i="7"/>
  <c r="K156" i="7"/>
  <c r="L156" i="7"/>
  <c r="J157" i="7"/>
  <c r="K157" i="7"/>
  <c r="L157" i="7"/>
  <c r="J26" i="7"/>
  <c r="K26" i="7"/>
  <c r="L26" i="7"/>
  <c r="J158" i="7"/>
  <c r="K158" i="7"/>
  <c r="L158" i="7"/>
  <c r="J159" i="7"/>
  <c r="K159" i="7"/>
  <c r="L159" i="7"/>
  <c r="J78" i="7"/>
  <c r="K78" i="7"/>
  <c r="L78" i="7"/>
  <c r="J79" i="7"/>
  <c r="K79" i="7"/>
  <c r="L79" i="7"/>
  <c r="J160" i="7"/>
  <c r="K160" i="7"/>
  <c r="L160" i="7"/>
  <c r="J161" i="7"/>
  <c r="K161" i="7"/>
  <c r="L161" i="7"/>
  <c r="J162" i="7"/>
  <c r="K162" i="7"/>
  <c r="L162" i="7"/>
  <c r="J80" i="7"/>
  <c r="K80" i="7"/>
  <c r="L80" i="7"/>
  <c r="J163" i="7"/>
  <c r="K163" i="7"/>
  <c r="L163" i="7"/>
  <c r="J164" i="7"/>
  <c r="K164" i="7"/>
  <c r="L164" i="7"/>
  <c r="J165" i="7"/>
  <c r="K165" i="7"/>
  <c r="L165" i="7"/>
  <c r="J27" i="7"/>
  <c r="K27" i="7"/>
  <c r="L27" i="7"/>
  <c r="J166" i="7"/>
  <c r="K166" i="7"/>
  <c r="L166" i="7"/>
  <c r="J28" i="7"/>
  <c r="K28" i="7"/>
  <c r="L28" i="7"/>
  <c r="J167" i="7"/>
  <c r="K167" i="7"/>
  <c r="L167" i="7"/>
  <c r="J168" i="7"/>
  <c r="K168" i="7"/>
  <c r="L168" i="7"/>
  <c r="J81" i="7"/>
  <c r="K81" i="7"/>
  <c r="L81" i="7"/>
  <c r="J169" i="7"/>
  <c r="K169" i="7"/>
  <c r="L169" i="7"/>
  <c r="J170" i="7"/>
  <c r="K170" i="7"/>
  <c r="L170" i="7"/>
  <c r="J171" i="7"/>
  <c r="K171" i="7"/>
  <c r="L171" i="7"/>
  <c r="J172" i="7"/>
  <c r="K172" i="7"/>
  <c r="L172" i="7"/>
  <c r="J173" i="7"/>
  <c r="K173" i="7"/>
  <c r="L173" i="7"/>
  <c r="J29" i="7"/>
  <c r="K29" i="7"/>
  <c r="L29" i="7"/>
  <c r="J174" i="7"/>
  <c r="K174" i="7"/>
  <c r="L174" i="7"/>
  <c r="J175" i="7"/>
  <c r="K175" i="7"/>
  <c r="L175" i="7"/>
  <c r="J82" i="7"/>
  <c r="K82" i="7"/>
  <c r="L82" i="7"/>
  <c r="J30" i="7"/>
  <c r="K30" i="7"/>
  <c r="L30" i="7"/>
  <c r="J31" i="7"/>
  <c r="K31" i="7"/>
  <c r="L31" i="7"/>
  <c r="J83" i="7"/>
  <c r="K83" i="7"/>
  <c r="L83" i="7"/>
  <c r="J84" i="7"/>
  <c r="K84" i="7"/>
  <c r="L84" i="7"/>
  <c r="J32" i="7"/>
  <c r="K32" i="7"/>
  <c r="L32" i="7"/>
  <c r="J176" i="7"/>
  <c r="K176" i="7"/>
  <c r="L176" i="7"/>
  <c r="J177" i="7"/>
  <c r="K177" i="7"/>
  <c r="L177" i="7"/>
  <c r="J178" i="7"/>
  <c r="K178" i="7"/>
  <c r="L178" i="7"/>
  <c r="J179" i="7"/>
  <c r="K179" i="7"/>
  <c r="L179" i="7"/>
  <c r="J33" i="7"/>
  <c r="K33" i="7"/>
  <c r="L33" i="7"/>
  <c r="J180" i="7"/>
  <c r="K180" i="7"/>
  <c r="L180" i="7"/>
  <c r="J181" i="7"/>
  <c r="K181" i="7"/>
  <c r="L181" i="7"/>
  <c r="J34" i="7"/>
  <c r="K34" i="7"/>
  <c r="L34" i="7"/>
  <c r="J85" i="7"/>
  <c r="K85" i="7"/>
  <c r="L85" i="7"/>
  <c r="J86" i="7"/>
  <c r="K86" i="7"/>
  <c r="N86" i="7" s="1"/>
  <c r="O86" i="7" s="1"/>
  <c r="L86" i="7"/>
  <c r="J35" i="7"/>
  <c r="K35" i="7"/>
  <c r="N35" i="7" s="1"/>
  <c r="O35" i="7" s="1"/>
  <c r="L35" i="7"/>
  <c r="J182" i="7"/>
  <c r="K182" i="7"/>
  <c r="N182" i="7" s="1"/>
  <c r="O182" i="7" s="1"/>
  <c r="L182" i="7"/>
  <c r="J36" i="7"/>
  <c r="K36" i="7"/>
  <c r="N36" i="7" s="1"/>
  <c r="O36" i="7" s="1"/>
  <c r="L36" i="7"/>
  <c r="J37" i="7"/>
  <c r="K37" i="7"/>
  <c r="N37" i="7" s="1"/>
  <c r="O37" i="7" s="1"/>
  <c r="L37" i="7"/>
  <c r="J38" i="7"/>
  <c r="K38" i="7"/>
  <c r="N38" i="7" s="1"/>
  <c r="O38" i="7" s="1"/>
  <c r="L38" i="7"/>
  <c r="J87" i="7"/>
  <c r="K87" i="7"/>
  <c r="N87" i="7" s="1"/>
  <c r="O87" i="7" s="1"/>
  <c r="L87" i="7"/>
  <c r="J39" i="7"/>
  <c r="K39" i="7"/>
  <c r="N39" i="7" s="1"/>
  <c r="O39" i="7" s="1"/>
  <c r="L39" i="7"/>
  <c r="J183" i="7"/>
  <c r="K183" i="7"/>
  <c r="N183" i="7" s="1"/>
  <c r="O183" i="7" s="1"/>
  <c r="L183" i="7"/>
  <c r="J88" i="7"/>
  <c r="K88" i="7"/>
  <c r="N88" i="7" s="1"/>
  <c r="O88" i="7" s="1"/>
  <c r="L88" i="7"/>
  <c r="J89" i="7"/>
  <c r="K89" i="7"/>
  <c r="N89" i="7" s="1"/>
  <c r="O89" i="7" s="1"/>
  <c r="L89" i="7"/>
  <c r="J40" i="7"/>
  <c r="K40" i="7"/>
  <c r="N40" i="7" s="1"/>
  <c r="O40" i="7" s="1"/>
  <c r="L40" i="7"/>
  <c r="J184" i="7"/>
  <c r="K184" i="7"/>
  <c r="N184" i="7" s="1"/>
  <c r="O184" i="7" s="1"/>
  <c r="L184" i="7"/>
  <c r="J90" i="7"/>
  <c r="K90" i="7"/>
  <c r="N90" i="7" s="1"/>
  <c r="O90" i="7" s="1"/>
  <c r="L90" i="7"/>
  <c r="J41" i="7"/>
  <c r="K41" i="7"/>
  <c r="N41" i="7" s="1"/>
  <c r="O41" i="7" s="1"/>
  <c r="L41" i="7"/>
  <c r="J185" i="7"/>
  <c r="K185" i="7"/>
  <c r="N185" i="7" s="1"/>
  <c r="O185" i="7" s="1"/>
  <c r="L185" i="7"/>
  <c r="J42" i="7"/>
  <c r="K42" i="7"/>
  <c r="N42" i="7" s="1"/>
  <c r="O42" i="7" s="1"/>
  <c r="L42" i="7"/>
  <c r="J43" i="7"/>
  <c r="K43" i="7"/>
  <c r="N43" i="7" s="1"/>
  <c r="O43" i="7" s="1"/>
  <c r="L43" i="7"/>
  <c r="J186" i="7"/>
  <c r="K186" i="7"/>
  <c r="N186" i="7" s="1"/>
  <c r="O186" i="7" s="1"/>
  <c r="L186" i="7"/>
  <c r="J187" i="7"/>
  <c r="K187" i="7"/>
  <c r="N187" i="7" s="1"/>
  <c r="O187" i="7" s="1"/>
  <c r="L187" i="7"/>
  <c r="J44" i="7"/>
  <c r="K44" i="7"/>
  <c r="N44" i="7" s="1"/>
  <c r="O44" i="7" s="1"/>
  <c r="L44" i="7"/>
  <c r="J188" i="7"/>
  <c r="K188" i="7"/>
  <c r="N188" i="7" s="1"/>
  <c r="O188" i="7" s="1"/>
  <c r="L188" i="7"/>
  <c r="J189" i="7"/>
  <c r="K189" i="7"/>
  <c r="N189" i="7" s="1"/>
  <c r="O189" i="7" s="1"/>
  <c r="L189" i="7"/>
  <c r="J190" i="7"/>
  <c r="K190" i="7"/>
  <c r="N190" i="7" s="1"/>
  <c r="O190" i="7" s="1"/>
  <c r="L190" i="7"/>
  <c r="J91" i="7"/>
  <c r="K91" i="7"/>
  <c r="N91" i="7" s="1"/>
  <c r="O91" i="7" s="1"/>
  <c r="L91" i="7"/>
  <c r="J92" i="7"/>
  <c r="K92" i="7"/>
  <c r="L92" i="7"/>
  <c r="J191" i="7"/>
  <c r="K191" i="7"/>
  <c r="L191" i="7"/>
  <c r="J45" i="7"/>
  <c r="K45" i="7"/>
  <c r="L45" i="7"/>
  <c r="J46" i="7"/>
  <c r="K46" i="7"/>
  <c r="L46" i="7"/>
  <c r="J192" i="7"/>
  <c r="K192" i="7"/>
  <c r="L192" i="7"/>
  <c r="J193" i="7"/>
  <c r="K193" i="7"/>
  <c r="L193" i="7"/>
  <c r="J194" i="7"/>
  <c r="K194" i="7"/>
  <c r="L194" i="7"/>
  <c r="J47" i="7"/>
  <c r="K47" i="7"/>
  <c r="L47" i="7"/>
  <c r="J93" i="7"/>
  <c r="K93" i="7"/>
  <c r="L93" i="7"/>
  <c r="J94" i="7"/>
  <c r="K94" i="7"/>
  <c r="L94" i="7"/>
  <c r="J48" i="7"/>
  <c r="K48" i="7"/>
  <c r="L48" i="7"/>
  <c r="J195" i="7"/>
  <c r="K195" i="7"/>
  <c r="L195" i="7"/>
  <c r="J196" i="7"/>
  <c r="K196" i="7"/>
  <c r="L196" i="7"/>
  <c r="J95" i="7"/>
  <c r="K95" i="7"/>
  <c r="L95" i="7"/>
  <c r="J49" i="7"/>
  <c r="K49" i="7"/>
  <c r="L49" i="7"/>
  <c r="J197" i="7"/>
  <c r="K197" i="7"/>
  <c r="L197" i="7"/>
  <c r="J198" i="7"/>
  <c r="K198" i="7"/>
  <c r="L198" i="7"/>
  <c r="J199" i="7"/>
  <c r="K199" i="7"/>
  <c r="L199" i="7"/>
  <c r="J50" i="7"/>
  <c r="K50" i="7"/>
  <c r="L50" i="7"/>
  <c r="J96" i="7"/>
  <c r="K96" i="7"/>
  <c r="L96" i="7"/>
  <c r="J200" i="7"/>
  <c r="K200" i="7"/>
  <c r="L200" i="7"/>
  <c r="J201" i="7"/>
  <c r="K201" i="7"/>
  <c r="L201" i="7"/>
  <c r="J51" i="7"/>
  <c r="K51" i="7"/>
  <c r="L51" i="7"/>
  <c r="J202" i="7"/>
  <c r="K202" i="7"/>
  <c r="L202" i="7"/>
  <c r="J203" i="7"/>
  <c r="K203" i="7"/>
  <c r="L203" i="7"/>
  <c r="J204" i="7"/>
  <c r="K204" i="7"/>
  <c r="L204" i="7"/>
  <c r="J97" i="7"/>
  <c r="K97" i="7"/>
  <c r="L97" i="7"/>
  <c r="J205" i="7"/>
  <c r="K205" i="7"/>
  <c r="L205" i="7"/>
  <c r="J52" i="7"/>
  <c r="K52" i="7"/>
  <c r="L52" i="7"/>
  <c r="J206" i="7"/>
  <c r="K206" i="7"/>
  <c r="L206" i="7"/>
  <c r="J53" i="7"/>
  <c r="K53" i="7"/>
  <c r="L53" i="7"/>
  <c r="J54" i="7"/>
  <c r="K54" i="7"/>
  <c r="L54" i="7"/>
  <c r="J98" i="7"/>
  <c r="K98" i="7"/>
  <c r="L98" i="7"/>
  <c r="J55" i="7"/>
  <c r="K55" i="7"/>
  <c r="L55" i="7"/>
  <c r="J56" i="7"/>
  <c r="K56" i="7"/>
  <c r="L56" i="7"/>
  <c r="J99" i="7"/>
  <c r="K99" i="7"/>
  <c r="L99" i="7"/>
  <c r="J57" i="7"/>
  <c r="K57" i="7"/>
  <c r="L57" i="7"/>
  <c r="J207" i="7"/>
  <c r="K207" i="7"/>
  <c r="L207" i="7"/>
  <c r="J208" i="7"/>
  <c r="K208" i="7"/>
  <c r="L208" i="7"/>
  <c r="J209" i="7"/>
  <c r="K209" i="7"/>
  <c r="L209" i="7"/>
  <c r="J100" i="7"/>
  <c r="K100" i="7"/>
  <c r="L100" i="7"/>
  <c r="J210" i="7"/>
  <c r="K210" i="7"/>
  <c r="L210" i="7"/>
  <c r="J58" i="7"/>
  <c r="K58" i="7"/>
  <c r="L58" i="7"/>
  <c r="J59" i="7"/>
  <c r="K59" i="7"/>
  <c r="L59" i="7"/>
  <c r="J60" i="7"/>
  <c r="K60" i="7"/>
  <c r="L60" i="7"/>
  <c r="J211" i="7"/>
  <c r="K211" i="7"/>
  <c r="L211" i="7"/>
  <c r="J101" i="7"/>
  <c r="K101" i="7"/>
  <c r="L101" i="7"/>
  <c r="J102" i="7"/>
  <c r="K102" i="7"/>
  <c r="L102" i="7"/>
  <c r="J103" i="7"/>
  <c r="K103" i="7"/>
  <c r="L103" i="7"/>
  <c r="J212" i="7"/>
  <c r="K212" i="7"/>
  <c r="L212" i="7"/>
  <c r="J61" i="7"/>
  <c r="K61" i="7"/>
  <c r="L61" i="7"/>
  <c r="J62" i="7"/>
  <c r="K62" i="7"/>
  <c r="L62" i="7"/>
  <c r="J63" i="7"/>
  <c r="K63" i="7"/>
  <c r="L63" i="7"/>
  <c r="J213" i="7"/>
  <c r="K213" i="7"/>
  <c r="L213" i="7"/>
  <c r="J214" i="7"/>
  <c r="K214" i="7"/>
  <c r="L214" i="7"/>
  <c r="J215" i="7"/>
  <c r="K215" i="7"/>
  <c r="L215" i="7"/>
  <c r="J64" i="7"/>
  <c r="K64" i="7"/>
  <c r="L64" i="7"/>
  <c r="J65" i="7"/>
  <c r="K65" i="7"/>
  <c r="L65" i="7"/>
  <c r="J66" i="7"/>
  <c r="K66" i="7"/>
  <c r="L66" i="7"/>
  <c r="J216" i="7"/>
  <c r="K216" i="7"/>
  <c r="L216" i="7"/>
  <c r="J217" i="7"/>
  <c r="K217" i="7"/>
  <c r="L217" i="7"/>
  <c r="J104" i="7"/>
  <c r="K104" i="7"/>
  <c r="L104" i="7"/>
  <c r="J67" i="7"/>
  <c r="K67" i="7"/>
  <c r="L67" i="7"/>
  <c r="J105" i="7"/>
  <c r="K105" i="7"/>
  <c r="L105" i="7"/>
  <c r="J218" i="7"/>
  <c r="K218" i="7"/>
  <c r="L218" i="7"/>
  <c r="J219" i="7"/>
  <c r="K219" i="7"/>
  <c r="L219" i="7"/>
  <c r="J68" i="7"/>
  <c r="K68" i="7"/>
  <c r="L68" i="7"/>
  <c r="J106" i="7"/>
  <c r="K106" i="7"/>
  <c r="L106" i="7"/>
  <c r="J69" i="7"/>
  <c r="K69" i="7"/>
  <c r="L69" i="7"/>
  <c r="J70" i="7"/>
  <c r="K70" i="7"/>
  <c r="L70" i="7"/>
  <c r="J220" i="7"/>
  <c r="K220" i="7"/>
  <c r="L220" i="7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J17" i="4"/>
  <c r="K17" i="4"/>
  <c r="L17" i="4"/>
  <c r="J18" i="4"/>
  <c r="K18" i="4"/>
  <c r="L18" i="4"/>
  <c r="J19" i="4"/>
  <c r="K19" i="4"/>
  <c r="L19" i="4"/>
  <c r="J20" i="4"/>
  <c r="K20" i="4"/>
  <c r="L20" i="4"/>
  <c r="J21" i="4"/>
  <c r="K21" i="4"/>
  <c r="L21" i="4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L26" i="4"/>
  <c r="J27" i="4"/>
  <c r="K27" i="4"/>
  <c r="L27" i="4"/>
  <c r="J28" i="4"/>
  <c r="K28" i="4"/>
  <c r="L28" i="4"/>
  <c r="J29" i="4"/>
  <c r="K29" i="4"/>
  <c r="L29" i="4"/>
  <c r="J30" i="4"/>
  <c r="K30" i="4"/>
  <c r="L30" i="4"/>
  <c r="J31" i="4"/>
  <c r="K31" i="4"/>
  <c r="L31" i="4"/>
  <c r="J32" i="4"/>
  <c r="K32" i="4"/>
  <c r="L32" i="4"/>
  <c r="J33" i="4"/>
  <c r="K33" i="4"/>
  <c r="L33" i="4"/>
  <c r="J34" i="4"/>
  <c r="K34" i="4"/>
  <c r="L34" i="4"/>
  <c r="J35" i="4"/>
  <c r="K35" i="4"/>
  <c r="L35" i="4"/>
  <c r="J36" i="4"/>
  <c r="K36" i="4"/>
  <c r="L36" i="4"/>
  <c r="J37" i="4"/>
  <c r="K37" i="4"/>
  <c r="L37" i="4"/>
  <c r="J38" i="4"/>
  <c r="K38" i="4"/>
  <c r="L38" i="4"/>
  <c r="J39" i="4"/>
  <c r="K39" i="4"/>
  <c r="L39" i="4"/>
  <c r="J40" i="4"/>
  <c r="K40" i="4"/>
  <c r="L40" i="4"/>
  <c r="J41" i="4"/>
  <c r="K41" i="4"/>
  <c r="L41" i="4"/>
  <c r="J42" i="4"/>
  <c r="K42" i="4"/>
  <c r="L42" i="4"/>
  <c r="J43" i="4"/>
  <c r="K43" i="4"/>
  <c r="L43" i="4"/>
  <c r="J44" i="4"/>
  <c r="K44" i="4"/>
  <c r="L44" i="4"/>
  <c r="J45" i="4"/>
  <c r="K45" i="4"/>
  <c r="L45" i="4"/>
  <c r="J46" i="4"/>
  <c r="K46" i="4"/>
  <c r="L46" i="4"/>
  <c r="J47" i="4"/>
  <c r="K47" i="4"/>
  <c r="L47" i="4"/>
  <c r="J48" i="4"/>
  <c r="K48" i="4"/>
  <c r="L48" i="4"/>
  <c r="J49" i="4"/>
  <c r="K49" i="4"/>
  <c r="L49" i="4"/>
  <c r="J50" i="4"/>
  <c r="K50" i="4"/>
  <c r="L50" i="4"/>
  <c r="J51" i="4"/>
  <c r="K51" i="4"/>
  <c r="L51" i="4"/>
  <c r="J52" i="4"/>
  <c r="K52" i="4"/>
  <c r="L52" i="4"/>
  <c r="J53" i="4"/>
  <c r="K53" i="4"/>
  <c r="L53" i="4"/>
  <c r="J54" i="4"/>
  <c r="K54" i="4"/>
  <c r="L54" i="4"/>
  <c r="J55" i="4"/>
  <c r="K55" i="4"/>
  <c r="L55" i="4"/>
  <c r="J56" i="4"/>
  <c r="K56" i="4"/>
  <c r="L56" i="4"/>
  <c r="J57" i="4"/>
  <c r="K57" i="4"/>
  <c r="L57" i="4"/>
  <c r="J58" i="4"/>
  <c r="K58" i="4"/>
  <c r="L58" i="4"/>
  <c r="J59" i="4"/>
  <c r="K59" i="4"/>
  <c r="L59" i="4"/>
  <c r="J60" i="4"/>
  <c r="K60" i="4"/>
  <c r="L60" i="4"/>
  <c r="J61" i="4"/>
  <c r="K61" i="4"/>
  <c r="L61" i="4"/>
  <c r="J62" i="4"/>
  <c r="K62" i="4"/>
  <c r="L62" i="4"/>
  <c r="J63" i="4"/>
  <c r="K63" i="4"/>
  <c r="L63" i="4"/>
  <c r="J64" i="4"/>
  <c r="K64" i="4"/>
  <c r="L64" i="4"/>
  <c r="J65" i="4"/>
  <c r="K65" i="4"/>
  <c r="L65" i="4"/>
  <c r="J66" i="4"/>
  <c r="K66" i="4"/>
  <c r="L66" i="4"/>
  <c r="J67" i="4"/>
  <c r="K67" i="4"/>
  <c r="L67" i="4"/>
  <c r="J68" i="4"/>
  <c r="K68" i="4"/>
  <c r="L68" i="4"/>
  <c r="J69" i="4"/>
  <c r="K69" i="4"/>
  <c r="L69" i="4"/>
  <c r="J70" i="4"/>
  <c r="K70" i="4"/>
  <c r="L70" i="4"/>
  <c r="J71" i="4"/>
  <c r="K71" i="4"/>
  <c r="L71" i="4"/>
  <c r="J72" i="4"/>
  <c r="K72" i="4"/>
  <c r="L72" i="4"/>
  <c r="J73" i="4"/>
  <c r="K73" i="4"/>
  <c r="L73" i="4"/>
  <c r="J74" i="4"/>
  <c r="K74" i="4"/>
  <c r="L74" i="4"/>
  <c r="J75" i="4"/>
  <c r="K75" i="4"/>
  <c r="L75" i="4"/>
  <c r="J76" i="4"/>
  <c r="K76" i="4"/>
  <c r="L76" i="4"/>
  <c r="J77" i="4"/>
  <c r="K77" i="4"/>
  <c r="L77" i="4"/>
  <c r="J78" i="4"/>
  <c r="K78" i="4"/>
  <c r="L78" i="4"/>
  <c r="J79" i="4"/>
  <c r="K79" i="4"/>
  <c r="L79" i="4"/>
  <c r="J80" i="4"/>
  <c r="K80" i="4"/>
  <c r="L80" i="4"/>
  <c r="J81" i="4"/>
  <c r="K81" i="4"/>
  <c r="L81" i="4"/>
  <c r="J82" i="4"/>
  <c r="K82" i="4"/>
  <c r="L82" i="4"/>
  <c r="J83" i="4"/>
  <c r="K83" i="4"/>
  <c r="L83" i="4"/>
  <c r="J84" i="4"/>
  <c r="K84" i="4"/>
  <c r="L84" i="4"/>
  <c r="J85" i="4"/>
  <c r="K85" i="4"/>
  <c r="L85" i="4"/>
  <c r="J86" i="4"/>
  <c r="K86" i="4"/>
  <c r="L86" i="4"/>
  <c r="J87" i="4"/>
  <c r="K87" i="4"/>
  <c r="L87" i="4"/>
  <c r="J88" i="4"/>
  <c r="K88" i="4"/>
  <c r="L88" i="4"/>
  <c r="J89" i="4"/>
  <c r="K89" i="4"/>
  <c r="L89" i="4"/>
  <c r="J90" i="4"/>
  <c r="K90" i="4"/>
  <c r="L90" i="4"/>
  <c r="J91" i="4"/>
  <c r="K91" i="4"/>
  <c r="L91" i="4"/>
  <c r="J92" i="4"/>
  <c r="K92" i="4"/>
  <c r="L92" i="4"/>
  <c r="J93" i="4"/>
  <c r="K93" i="4"/>
  <c r="L93" i="4"/>
  <c r="J94" i="4"/>
  <c r="K94" i="4"/>
  <c r="L94" i="4"/>
  <c r="J95" i="4"/>
  <c r="K95" i="4"/>
  <c r="L95" i="4"/>
  <c r="J96" i="4"/>
  <c r="K96" i="4"/>
  <c r="L96" i="4"/>
  <c r="J97" i="4"/>
  <c r="K97" i="4"/>
  <c r="L97" i="4"/>
  <c r="J98" i="4"/>
  <c r="K98" i="4"/>
  <c r="L98" i="4"/>
  <c r="J99" i="4"/>
  <c r="K99" i="4"/>
  <c r="L99" i="4"/>
  <c r="J100" i="4"/>
  <c r="K100" i="4"/>
  <c r="L100" i="4"/>
  <c r="J101" i="4"/>
  <c r="K101" i="4"/>
  <c r="L101" i="4"/>
  <c r="J102" i="4"/>
  <c r="K102" i="4"/>
  <c r="L102" i="4"/>
  <c r="J103" i="4"/>
  <c r="K103" i="4"/>
  <c r="L103" i="4"/>
  <c r="J104" i="4"/>
  <c r="K104" i="4"/>
  <c r="L104" i="4"/>
  <c r="J105" i="4"/>
  <c r="K105" i="4"/>
  <c r="L105" i="4"/>
  <c r="J106" i="4"/>
  <c r="K106" i="4"/>
  <c r="L106" i="4"/>
  <c r="J107" i="4"/>
  <c r="K107" i="4"/>
  <c r="L107" i="4"/>
  <c r="J108" i="4"/>
  <c r="N108" i="4" s="1"/>
  <c r="O108" i="4" s="1"/>
  <c r="K108" i="4"/>
  <c r="L108" i="4"/>
  <c r="J109" i="4"/>
  <c r="N109" i="4" s="1"/>
  <c r="O109" i="4" s="1"/>
  <c r="K109" i="4"/>
  <c r="L109" i="4"/>
  <c r="J110" i="4"/>
  <c r="N110" i="4" s="1"/>
  <c r="O110" i="4" s="1"/>
  <c r="K110" i="4"/>
  <c r="L110" i="4"/>
  <c r="J111" i="4"/>
  <c r="N111" i="4" s="1"/>
  <c r="O111" i="4" s="1"/>
  <c r="K111" i="4"/>
  <c r="L111" i="4"/>
  <c r="J112" i="4"/>
  <c r="N112" i="4" s="1"/>
  <c r="O112" i="4" s="1"/>
  <c r="K112" i="4"/>
  <c r="L112" i="4"/>
  <c r="J113" i="4"/>
  <c r="K113" i="4"/>
  <c r="L113" i="4"/>
  <c r="J114" i="4"/>
  <c r="K114" i="4"/>
  <c r="L114" i="4"/>
  <c r="J115" i="4"/>
  <c r="K115" i="4"/>
  <c r="L115" i="4"/>
  <c r="J116" i="4"/>
  <c r="K116" i="4"/>
  <c r="L116" i="4"/>
  <c r="J117" i="4"/>
  <c r="K117" i="4"/>
  <c r="L117" i="4"/>
  <c r="N117" i="4" s="1"/>
  <c r="O117" i="4" s="1"/>
  <c r="J118" i="4"/>
  <c r="K118" i="4"/>
  <c r="L118" i="4"/>
  <c r="N118" i="4"/>
  <c r="O118" i="4" s="1"/>
  <c r="J119" i="4"/>
  <c r="K119" i="4"/>
  <c r="L119" i="4"/>
  <c r="J120" i="4"/>
  <c r="K120" i="4"/>
  <c r="L120" i="4"/>
  <c r="J121" i="4"/>
  <c r="K121" i="4"/>
  <c r="L121" i="4"/>
  <c r="J122" i="4"/>
  <c r="K122" i="4"/>
  <c r="L122" i="4"/>
  <c r="J123" i="4"/>
  <c r="K123" i="4"/>
  <c r="L123" i="4"/>
  <c r="J124" i="4"/>
  <c r="K124" i="4"/>
  <c r="L124" i="4"/>
  <c r="J125" i="4"/>
  <c r="K125" i="4"/>
  <c r="L125" i="4"/>
  <c r="J126" i="4"/>
  <c r="K126" i="4"/>
  <c r="L126" i="4"/>
  <c r="J127" i="4"/>
  <c r="K127" i="4"/>
  <c r="L127" i="4"/>
  <c r="J128" i="4"/>
  <c r="K128" i="4"/>
  <c r="L128" i="4"/>
  <c r="J129" i="4"/>
  <c r="K129" i="4"/>
  <c r="L129" i="4"/>
  <c r="N129" i="4"/>
  <c r="O129" i="4" s="1"/>
  <c r="J130" i="4"/>
  <c r="K130" i="4"/>
  <c r="L130" i="4"/>
  <c r="N130" i="4"/>
  <c r="O130" i="4" s="1"/>
  <c r="J131" i="4"/>
  <c r="K131" i="4"/>
  <c r="L131" i="4"/>
  <c r="N131" i="4"/>
  <c r="O131" i="4" s="1"/>
  <c r="J132" i="4"/>
  <c r="K132" i="4"/>
  <c r="L132" i="4"/>
  <c r="N132" i="4"/>
  <c r="O132" i="4" s="1"/>
  <c r="J133" i="4"/>
  <c r="K133" i="4"/>
  <c r="L133" i="4"/>
  <c r="J134" i="4"/>
  <c r="K134" i="4"/>
  <c r="L134" i="4"/>
  <c r="J135" i="4"/>
  <c r="K135" i="4"/>
  <c r="L135" i="4"/>
  <c r="J136" i="4"/>
  <c r="K136" i="4"/>
  <c r="L136" i="4"/>
  <c r="J137" i="4"/>
  <c r="K137" i="4"/>
  <c r="L137" i="4"/>
  <c r="N137" i="4"/>
  <c r="O137" i="4" s="1"/>
  <c r="J138" i="4"/>
  <c r="K138" i="4"/>
  <c r="L138" i="4"/>
  <c r="N138" i="4"/>
  <c r="O138" i="4" s="1"/>
  <c r="J139" i="4"/>
  <c r="K139" i="4"/>
  <c r="L139" i="4"/>
  <c r="N139" i="4"/>
  <c r="O139" i="4" s="1"/>
  <c r="J140" i="4"/>
  <c r="K140" i="4"/>
  <c r="L140" i="4"/>
  <c r="N140" i="4"/>
  <c r="O140" i="4" s="1"/>
  <c r="J141" i="4"/>
  <c r="K141" i="4"/>
  <c r="L141" i="4"/>
  <c r="N141" i="4"/>
  <c r="O141" i="4" s="1"/>
  <c r="J142" i="4"/>
  <c r="K142" i="4"/>
  <c r="L142" i="4"/>
  <c r="N142" i="4"/>
  <c r="O142" i="4" s="1"/>
  <c r="J143" i="4"/>
  <c r="K143" i="4"/>
  <c r="L143" i="4"/>
  <c r="J144" i="4"/>
  <c r="K144" i="4"/>
  <c r="L144" i="4"/>
  <c r="J145" i="4"/>
  <c r="K145" i="4"/>
  <c r="L145" i="4"/>
  <c r="J146" i="4"/>
  <c r="K146" i="4"/>
  <c r="L146" i="4"/>
  <c r="J147" i="4"/>
  <c r="K147" i="4"/>
  <c r="L147" i="4"/>
  <c r="J148" i="4"/>
  <c r="K148" i="4"/>
  <c r="L148" i="4"/>
  <c r="J149" i="4"/>
  <c r="K149" i="4"/>
  <c r="L149" i="4"/>
  <c r="J150" i="4"/>
  <c r="K150" i="4"/>
  <c r="L150" i="4"/>
  <c r="J151" i="4"/>
  <c r="K151" i="4"/>
  <c r="L151" i="4"/>
  <c r="J152" i="4"/>
  <c r="K152" i="4"/>
  <c r="L152" i="4"/>
  <c r="J153" i="4"/>
  <c r="K153" i="4"/>
  <c r="L153" i="4"/>
  <c r="J154" i="4"/>
  <c r="K154" i="4"/>
  <c r="L154" i="4"/>
  <c r="J155" i="4"/>
  <c r="K155" i="4"/>
  <c r="L155" i="4"/>
  <c r="J156" i="4"/>
  <c r="K156" i="4"/>
  <c r="L156" i="4"/>
  <c r="J157" i="4"/>
  <c r="K157" i="4"/>
  <c r="L157" i="4"/>
  <c r="J158" i="4"/>
  <c r="K158" i="4"/>
  <c r="L158" i="4"/>
  <c r="J159" i="4"/>
  <c r="K159" i="4"/>
  <c r="L159" i="4"/>
  <c r="J160" i="4"/>
  <c r="K160" i="4"/>
  <c r="L160" i="4"/>
  <c r="J161" i="4"/>
  <c r="K161" i="4"/>
  <c r="L161" i="4"/>
  <c r="J162" i="4"/>
  <c r="K162" i="4"/>
  <c r="L162" i="4"/>
  <c r="J163" i="4"/>
  <c r="K163" i="4"/>
  <c r="L163" i="4"/>
  <c r="J164" i="4"/>
  <c r="K164" i="4"/>
  <c r="L164" i="4"/>
  <c r="J165" i="4"/>
  <c r="K165" i="4"/>
  <c r="L165" i="4"/>
  <c r="J166" i="4"/>
  <c r="K166" i="4"/>
  <c r="L166" i="4"/>
  <c r="J167" i="4"/>
  <c r="K167" i="4"/>
  <c r="L167" i="4"/>
  <c r="J168" i="4"/>
  <c r="N168" i="4" s="1"/>
  <c r="O168" i="4" s="1"/>
  <c r="K168" i="4"/>
  <c r="L168" i="4"/>
  <c r="J169" i="4"/>
  <c r="N169" i="4" s="1"/>
  <c r="O169" i="4" s="1"/>
  <c r="K169" i="4"/>
  <c r="L169" i="4"/>
  <c r="J170" i="4"/>
  <c r="N170" i="4" s="1"/>
  <c r="O170" i="4" s="1"/>
  <c r="K170" i="4"/>
  <c r="L170" i="4"/>
  <c r="J171" i="4"/>
  <c r="N171" i="4" s="1"/>
  <c r="O171" i="4" s="1"/>
  <c r="K171" i="4"/>
  <c r="L171" i="4"/>
  <c r="J172" i="4"/>
  <c r="K172" i="4"/>
  <c r="L172" i="4"/>
  <c r="N172" i="4" s="1"/>
  <c r="O172" i="4" s="1"/>
  <c r="J173" i="4"/>
  <c r="K173" i="4"/>
  <c r="L173" i="4"/>
  <c r="N173" i="4"/>
  <c r="O173" i="4" s="1"/>
  <c r="J174" i="4"/>
  <c r="K174" i="4"/>
  <c r="L174" i="4"/>
  <c r="N174" i="4"/>
  <c r="O174" i="4" s="1"/>
  <c r="J175" i="4"/>
  <c r="K175" i="4"/>
  <c r="L175" i="4"/>
  <c r="J176" i="4"/>
  <c r="K176" i="4"/>
  <c r="L176" i="4"/>
  <c r="N176" i="4" s="1"/>
  <c r="O176" i="4" s="1"/>
  <c r="J177" i="4"/>
  <c r="K177" i="4"/>
  <c r="L177" i="4"/>
  <c r="J178" i="4"/>
  <c r="K178" i="4"/>
  <c r="L178" i="4"/>
  <c r="J179" i="4"/>
  <c r="K179" i="4"/>
  <c r="L179" i="4"/>
  <c r="J180" i="4"/>
  <c r="K180" i="4"/>
  <c r="L180" i="4"/>
  <c r="J181" i="4"/>
  <c r="K181" i="4"/>
  <c r="L181" i="4"/>
  <c r="J182" i="4"/>
  <c r="K182" i="4"/>
  <c r="L182" i="4"/>
  <c r="J183" i="4"/>
  <c r="K183" i="4"/>
  <c r="L183" i="4"/>
  <c r="J184" i="4"/>
  <c r="K184" i="4"/>
  <c r="L184" i="4"/>
  <c r="J185" i="4"/>
  <c r="K185" i="4"/>
  <c r="L185" i="4"/>
  <c r="J186" i="4"/>
  <c r="K186" i="4"/>
  <c r="L186" i="4"/>
  <c r="J187" i="4"/>
  <c r="K187" i="4"/>
  <c r="L187" i="4"/>
  <c r="J188" i="4"/>
  <c r="K188" i="4"/>
  <c r="L188" i="4"/>
  <c r="J189" i="4"/>
  <c r="K189" i="4"/>
  <c r="L189" i="4"/>
  <c r="J190" i="4"/>
  <c r="K190" i="4"/>
  <c r="L190" i="4"/>
  <c r="J191" i="4"/>
  <c r="K191" i="4"/>
  <c r="L191" i="4"/>
  <c r="J192" i="4"/>
  <c r="K192" i="4"/>
  <c r="L192" i="4"/>
  <c r="J193" i="4"/>
  <c r="K193" i="4"/>
  <c r="L193" i="4"/>
  <c r="J194" i="4"/>
  <c r="K194" i="4"/>
  <c r="L194" i="4"/>
  <c r="J195" i="4"/>
  <c r="K195" i="4"/>
  <c r="L195" i="4"/>
  <c r="J196" i="4"/>
  <c r="K196" i="4"/>
  <c r="L196" i="4"/>
  <c r="J197" i="4"/>
  <c r="K197" i="4"/>
  <c r="L197" i="4"/>
  <c r="J198" i="4"/>
  <c r="K198" i="4"/>
  <c r="L198" i="4"/>
  <c r="J199" i="4"/>
  <c r="K199" i="4"/>
  <c r="L199" i="4"/>
  <c r="J200" i="4"/>
  <c r="K200" i="4"/>
  <c r="L200" i="4"/>
  <c r="J201" i="4"/>
  <c r="K201" i="4"/>
  <c r="L201" i="4"/>
  <c r="J202" i="4"/>
  <c r="K202" i="4"/>
  <c r="L202" i="4"/>
  <c r="J203" i="4"/>
  <c r="K203" i="4"/>
  <c r="L203" i="4"/>
  <c r="J204" i="4"/>
  <c r="K204" i="4"/>
  <c r="L204" i="4"/>
  <c r="J205" i="4"/>
  <c r="K205" i="4"/>
  <c r="L205" i="4"/>
  <c r="J206" i="4"/>
  <c r="K206" i="4"/>
  <c r="L206" i="4"/>
  <c r="J207" i="4"/>
  <c r="K207" i="4"/>
  <c r="L207" i="4"/>
  <c r="J208" i="4"/>
  <c r="K208" i="4"/>
  <c r="L208" i="4"/>
  <c r="J209" i="4"/>
  <c r="K209" i="4"/>
  <c r="L209" i="4"/>
  <c r="J210" i="4"/>
  <c r="K210" i="4"/>
  <c r="L210" i="4"/>
  <c r="J211" i="4"/>
  <c r="K211" i="4"/>
  <c r="L211" i="4"/>
  <c r="J212" i="4"/>
  <c r="K212" i="4"/>
  <c r="L212" i="4"/>
  <c r="J213" i="4"/>
  <c r="K213" i="4"/>
  <c r="L213" i="4"/>
  <c r="J214" i="4"/>
  <c r="K214" i="4"/>
  <c r="L214" i="4"/>
  <c r="J215" i="4"/>
  <c r="K215" i="4"/>
  <c r="L215" i="4"/>
  <c r="J216" i="4"/>
  <c r="K216" i="4"/>
  <c r="L216" i="4"/>
  <c r="K9" i="6"/>
  <c r="K111" i="7"/>
  <c r="K9" i="4"/>
  <c r="N142" i="7" l="1"/>
  <c r="O142" i="7" s="1"/>
  <c r="N140" i="7"/>
  <c r="O140" i="7" s="1"/>
  <c r="N22" i="7"/>
  <c r="O22" i="7" s="1"/>
  <c r="N21" i="7"/>
  <c r="O21" i="7" s="1"/>
  <c r="N137" i="7"/>
  <c r="O137" i="7" s="1"/>
  <c r="N20" i="7"/>
  <c r="O20" i="7" s="1"/>
  <c r="N19" i="7"/>
  <c r="O19" i="7" s="1"/>
  <c r="N18" i="7"/>
  <c r="O18" i="7" s="1"/>
  <c r="N134" i="7"/>
  <c r="O134" i="7" s="1"/>
  <c r="N133" i="7"/>
  <c r="O133" i="7" s="1"/>
  <c r="N75" i="7"/>
  <c r="O75" i="7" s="1"/>
  <c r="N74" i="7"/>
  <c r="O74" i="7" s="1"/>
  <c r="N73" i="7"/>
  <c r="O73" i="7" s="1"/>
  <c r="N131" i="7"/>
  <c r="O131" i="7" s="1"/>
  <c r="N141" i="7"/>
  <c r="O141" i="7" s="1"/>
  <c r="N23" i="7"/>
  <c r="O23" i="7" s="1"/>
  <c r="N139" i="7"/>
  <c r="O139" i="7" s="1"/>
  <c r="N138" i="7"/>
  <c r="O138" i="7" s="1"/>
  <c r="N77" i="7"/>
  <c r="O77" i="7" s="1"/>
  <c r="N136" i="7"/>
  <c r="O136" i="7" s="1"/>
  <c r="N76" i="7"/>
  <c r="O76" i="7" s="1"/>
  <c r="N135" i="7"/>
  <c r="O135" i="7" s="1"/>
  <c r="N17" i="7"/>
  <c r="O17" i="7" s="1"/>
  <c r="N16" i="7"/>
  <c r="O16" i="7" s="1"/>
  <c r="N132" i="7"/>
  <c r="O132" i="7" s="1"/>
  <c r="N15" i="7"/>
  <c r="O15" i="7" s="1"/>
  <c r="N14" i="7"/>
  <c r="O14" i="7" s="1"/>
  <c r="N85" i="7"/>
  <c r="O85" i="7" s="1"/>
  <c r="N181" i="7"/>
  <c r="O181" i="7" s="1"/>
  <c r="N33" i="7"/>
  <c r="O33" i="7" s="1"/>
  <c r="N178" i="7"/>
  <c r="O178" i="7" s="1"/>
  <c r="N176" i="7"/>
  <c r="O176" i="7" s="1"/>
  <c r="N84" i="7"/>
  <c r="O84" i="7" s="1"/>
  <c r="N31" i="7"/>
  <c r="O31" i="7" s="1"/>
  <c r="N82" i="7"/>
  <c r="O82" i="7" s="1"/>
  <c r="N174" i="7"/>
  <c r="O174" i="7" s="1"/>
  <c r="N173" i="7"/>
  <c r="O173" i="7" s="1"/>
  <c r="N171" i="7"/>
  <c r="O171" i="7" s="1"/>
  <c r="N169" i="7"/>
  <c r="O169" i="7" s="1"/>
  <c r="N168" i="7"/>
  <c r="O168" i="7" s="1"/>
  <c r="N28" i="7"/>
  <c r="O28" i="7" s="1"/>
  <c r="N27" i="7"/>
  <c r="O27" i="7" s="1"/>
  <c r="N164" i="7"/>
  <c r="O164" i="7" s="1"/>
  <c r="N80" i="7"/>
  <c r="O80" i="7" s="1"/>
  <c r="N161" i="7"/>
  <c r="O161" i="7" s="1"/>
  <c r="N79" i="7"/>
  <c r="O79" i="7" s="1"/>
  <c r="N159" i="7"/>
  <c r="O159" i="7" s="1"/>
  <c r="N26" i="7"/>
  <c r="O26" i="7" s="1"/>
  <c r="N156" i="7"/>
  <c r="O156" i="7" s="1"/>
  <c r="N25" i="7"/>
  <c r="O25" i="7" s="1"/>
  <c r="N153" i="7"/>
  <c r="O153" i="7" s="1"/>
  <c r="N151" i="7"/>
  <c r="O151" i="7" s="1"/>
  <c r="N24" i="7"/>
  <c r="O24" i="7" s="1"/>
  <c r="N148" i="7"/>
  <c r="O148" i="7" s="1"/>
  <c r="N146" i="7"/>
  <c r="O146" i="7" s="1"/>
  <c r="N144" i="7"/>
  <c r="O144" i="7" s="1"/>
  <c r="N34" i="7"/>
  <c r="O34" i="7" s="1"/>
  <c r="N180" i="7"/>
  <c r="O180" i="7" s="1"/>
  <c r="N179" i="7"/>
  <c r="O179" i="7" s="1"/>
  <c r="N177" i="7"/>
  <c r="O177" i="7" s="1"/>
  <c r="N32" i="7"/>
  <c r="O32" i="7" s="1"/>
  <c r="N83" i="7"/>
  <c r="O83" i="7" s="1"/>
  <c r="N30" i="7"/>
  <c r="O30" i="7" s="1"/>
  <c r="N175" i="7"/>
  <c r="O175" i="7" s="1"/>
  <c r="N29" i="7"/>
  <c r="O29" i="7" s="1"/>
  <c r="N172" i="7"/>
  <c r="O172" i="7" s="1"/>
  <c r="N170" i="7"/>
  <c r="O170" i="7" s="1"/>
  <c r="N81" i="7"/>
  <c r="O81" i="7" s="1"/>
  <c r="N167" i="7"/>
  <c r="O167" i="7" s="1"/>
  <c r="N166" i="7"/>
  <c r="O166" i="7" s="1"/>
  <c r="N165" i="7"/>
  <c r="O165" i="7" s="1"/>
  <c r="N163" i="7"/>
  <c r="O163" i="7" s="1"/>
  <c r="N162" i="7"/>
  <c r="O162" i="7" s="1"/>
  <c r="N160" i="7"/>
  <c r="O160" i="7" s="1"/>
  <c r="N78" i="7"/>
  <c r="O78" i="7" s="1"/>
  <c r="N158" i="7"/>
  <c r="O158" i="7" s="1"/>
  <c r="N157" i="7"/>
  <c r="O157" i="7" s="1"/>
  <c r="N155" i="7"/>
  <c r="O155" i="7" s="1"/>
  <c r="N154" i="7"/>
  <c r="O154" i="7" s="1"/>
  <c r="N152" i="7"/>
  <c r="O152" i="7" s="1"/>
  <c r="N150" i="7"/>
  <c r="O150" i="7" s="1"/>
  <c r="N149" i="7"/>
  <c r="O149" i="7" s="1"/>
  <c r="N147" i="7"/>
  <c r="O147" i="7" s="1"/>
  <c r="N145" i="7"/>
  <c r="O145" i="7" s="1"/>
  <c r="N143" i="7"/>
  <c r="O143" i="7" s="1"/>
  <c r="N193" i="4"/>
  <c r="O193" i="4" s="1"/>
  <c r="N191" i="4"/>
  <c r="O191" i="4" s="1"/>
  <c r="N189" i="4"/>
  <c r="O189" i="4" s="1"/>
  <c r="N187" i="4"/>
  <c r="O187" i="4" s="1"/>
  <c r="N185" i="4"/>
  <c r="O185" i="4" s="1"/>
  <c r="N183" i="4"/>
  <c r="O183" i="4" s="1"/>
  <c r="N181" i="4"/>
  <c r="O181" i="4" s="1"/>
  <c r="N179" i="4"/>
  <c r="O179" i="4" s="1"/>
  <c r="N177" i="4"/>
  <c r="O177" i="4" s="1"/>
  <c r="N175" i="4"/>
  <c r="O175" i="4" s="1"/>
  <c r="N125" i="4"/>
  <c r="O125" i="4" s="1"/>
  <c r="N123" i="4"/>
  <c r="O123" i="4" s="1"/>
  <c r="N121" i="4"/>
  <c r="O121" i="4" s="1"/>
  <c r="N119" i="4"/>
  <c r="O119" i="4" s="1"/>
  <c r="N116" i="4"/>
  <c r="O116" i="4" s="1"/>
  <c r="N114" i="4"/>
  <c r="O114" i="4" s="1"/>
  <c r="N192" i="4"/>
  <c r="O192" i="4" s="1"/>
  <c r="N190" i="4"/>
  <c r="O190" i="4" s="1"/>
  <c r="N188" i="4"/>
  <c r="O188" i="4" s="1"/>
  <c r="N186" i="4"/>
  <c r="O186" i="4" s="1"/>
  <c r="N184" i="4"/>
  <c r="O184" i="4" s="1"/>
  <c r="N182" i="4"/>
  <c r="O182" i="4" s="1"/>
  <c r="N180" i="4"/>
  <c r="O180" i="4" s="1"/>
  <c r="N178" i="4"/>
  <c r="O178" i="4" s="1"/>
  <c r="N124" i="4"/>
  <c r="O124" i="4" s="1"/>
  <c r="N122" i="4"/>
  <c r="O122" i="4" s="1"/>
  <c r="N120" i="4"/>
  <c r="O120" i="4" s="1"/>
  <c r="N115" i="4"/>
  <c r="O115" i="4" s="1"/>
  <c r="N113" i="4"/>
  <c r="O113" i="4" s="1"/>
  <c r="N93" i="6"/>
  <c r="O93" i="6" s="1"/>
  <c r="N91" i="6"/>
  <c r="O91" i="6" s="1"/>
  <c r="N89" i="6"/>
  <c r="O89" i="6" s="1"/>
  <c r="N87" i="6"/>
  <c r="O87" i="6" s="1"/>
  <c r="N85" i="6"/>
  <c r="O85" i="6" s="1"/>
  <c r="N83" i="6"/>
  <c r="O83" i="6" s="1"/>
  <c r="N81" i="6"/>
  <c r="O81" i="6" s="1"/>
  <c r="N79" i="6"/>
  <c r="O79" i="6" s="1"/>
  <c r="N77" i="6"/>
  <c r="O77" i="6" s="1"/>
  <c r="N75" i="6"/>
  <c r="O75" i="6" s="1"/>
  <c r="N73" i="6"/>
  <c r="O73" i="6" s="1"/>
  <c r="N71" i="6"/>
  <c r="O71" i="6" s="1"/>
  <c r="N69" i="6"/>
  <c r="O69" i="6" s="1"/>
  <c r="N67" i="6"/>
  <c r="O67" i="6" s="1"/>
  <c r="N65" i="6"/>
  <c r="O65" i="6" s="1"/>
  <c r="N63" i="6"/>
  <c r="O63" i="6" s="1"/>
  <c r="N61" i="6"/>
  <c r="O61" i="6" s="1"/>
  <c r="N59" i="6"/>
  <c r="O59" i="6" s="1"/>
  <c r="N57" i="6"/>
  <c r="O57" i="6" s="1"/>
  <c r="N55" i="6"/>
  <c r="O55" i="6" s="1"/>
  <c r="N53" i="6"/>
  <c r="O53" i="6" s="1"/>
  <c r="N51" i="6"/>
  <c r="O51" i="6" s="1"/>
  <c r="N49" i="6"/>
  <c r="O49" i="6" s="1"/>
  <c r="N47" i="6"/>
  <c r="O47" i="6" s="1"/>
  <c r="N45" i="6"/>
  <c r="O45" i="6" s="1"/>
  <c r="N43" i="6"/>
  <c r="O43" i="6" s="1"/>
  <c r="N41" i="6"/>
  <c r="O41" i="6" s="1"/>
  <c r="N39" i="6"/>
  <c r="O39" i="6" s="1"/>
  <c r="N37" i="6"/>
  <c r="O37" i="6" s="1"/>
  <c r="N35" i="6"/>
  <c r="O35" i="6" s="1"/>
  <c r="N33" i="6"/>
  <c r="O33" i="6" s="1"/>
  <c r="N31" i="6"/>
  <c r="O31" i="6" s="1"/>
  <c r="N29" i="6"/>
  <c r="O29" i="6" s="1"/>
  <c r="N27" i="6"/>
  <c r="O27" i="6" s="1"/>
  <c r="N25" i="6"/>
  <c r="O25" i="6" s="1"/>
  <c r="N23" i="6"/>
  <c r="O23" i="6" s="1"/>
  <c r="N94" i="6"/>
  <c r="O94" i="6" s="1"/>
  <c r="N92" i="6"/>
  <c r="O92" i="6" s="1"/>
  <c r="N90" i="6"/>
  <c r="O90" i="6" s="1"/>
  <c r="N88" i="6"/>
  <c r="O88" i="6" s="1"/>
  <c r="N86" i="6"/>
  <c r="O86" i="6" s="1"/>
  <c r="N84" i="6"/>
  <c r="O84" i="6" s="1"/>
  <c r="N82" i="6"/>
  <c r="O82" i="6" s="1"/>
  <c r="N80" i="6"/>
  <c r="O80" i="6" s="1"/>
  <c r="N78" i="6"/>
  <c r="O78" i="6" s="1"/>
  <c r="N76" i="6"/>
  <c r="O76" i="6" s="1"/>
  <c r="N74" i="6"/>
  <c r="O74" i="6" s="1"/>
  <c r="N72" i="6"/>
  <c r="O72" i="6" s="1"/>
  <c r="N70" i="6"/>
  <c r="O70" i="6" s="1"/>
  <c r="N68" i="6"/>
  <c r="O68" i="6" s="1"/>
  <c r="N66" i="6"/>
  <c r="O66" i="6" s="1"/>
  <c r="N64" i="6"/>
  <c r="O64" i="6" s="1"/>
  <c r="N62" i="6"/>
  <c r="O62" i="6" s="1"/>
  <c r="N60" i="6"/>
  <c r="O60" i="6" s="1"/>
  <c r="N58" i="6"/>
  <c r="O58" i="6" s="1"/>
  <c r="N56" i="6"/>
  <c r="O56" i="6" s="1"/>
  <c r="N54" i="6"/>
  <c r="O54" i="6" s="1"/>
  <c r="N52" i="6"/>
  <c r="O52" i="6" s="1"/>
  <c r="N50" i="6"/>
  <c r="O50" i="6" s="1"/>
  <c r="N48" i="6"/>
  <c r="O48" i="6" s="1"/>
  <c r="N46" i="6"/>
  <c r="O46" i="6" s="1"/>
  <c r="N44" i="6"/>
  <c r="O44" i="6" s="1"/>
  <c r="N42" i="6"/>
  <c r="O42" i="6" s="1"/>
  <c r="N40" i="6"/>
  <c r="O40" i="6" s="1"/>
  <c r="N38" i="6"/>
  <c r="O38" i="6" s="1"/>
  <c r="N36" i="6"/>
  <c r="O36" i="6" s="1"/>
  <c r="N34" i="6"/>
  <c r="O34" i="6" s="1"/>
  <c r="N32" i="6"/>
  <c r="O32" i="6" s="1"/>
  <c r="N30" i="6"/>
  <c r="O30" i="6" s="1"/>
  <c r="N28" i="6"/>
  <c r="O28" i="6" s="1"/>
  <c r="N26" i="6"/>
  <c r="O26" i="6" s="1"/>
  <c r="N24" i="6"/>
  <c r="O24" i="6" s="1"/>
  <c r="N22" i="6"/>
  <c r="O22" i="6" s="1"/>
  <c r="N216" i="4"/>
  <c r="O216" i="4" s="1"/>
  <c r="N214" i="4"/>
  <c r="O214" i="4" s="1"/>
  <c r="N212" i="4"/>
  <c r="O212" i="4" s="1"/>
  <c r="N210" i="4"/>
  <c r="O210" i="4" s="1"/>
  <c r="N208" i="4"/>
  <c r="O208" i="4" s="1"/>
  <c r="N206" i="4"/>
  <c r="O206" i="4" s="1"/>
  <c r="N204" i="4"/>
  <c r="O204" i="4" s="1"/>
  <c r="N202" i="4"/>
  <c r="O202" i="4" s="1"/>
  <c r="N200" i="4"/>
  <c r="O200" i="4" s="1"/>
  <c r="N198" i="4"/>
  <c r="O198" i="4" s="1"/>
  <c r="N196" i="4"/>
  <c r="O196" i="4" s="1"/>
  <c r="N194" i="4"/>
  <c r="O194" i="4" s="1"/>
  <c r="N215" i="4"/>
  <c r="O215" i="4" s="1"/>
  <c r="N213" i="4"/>
  <c r="O213" i="4" s="1"/>
  <c r="N211" i="4"/>
  <c r="O211" i="4" s="1"/>
  <c r="N209" i="4"/>
  <c r="O209" i="4" s="1"/>
  <c r="N207" i="4"/>
  <c r="O207" i="4" s="1"/>
  <c r="N205" i="4"/>
  <c r="O205" i="4" s="1"/>
  <c r="N203" i="4"/>
  <c r="O203" i="4" s="1"/>
  <c r="N201" i="4"/>
  <c r="O201" i="4" s="1"/>
  <c r="N199" i="4"/>
  <c r="O199" i="4" s="1"/>
  <c r="N197" i="4"/>
  <c r="O197" i="4" s="1"/>
  <c r="N195" i="4"/>
  <c r="O195" i="4" s="1"/>
  <c r="N136" i="4"/>
  <c r="O136" i="4" s="1"/>
  <c r="N135" i="4"/>
  <c r="O135" i="4" s="1"/>
  <c r="N134" i="4"/>
  <c r="O134" i="4" s="1"/>
  <c r="N133" i="4"/>
  <c r="O133" i="4" s="1"/>
  <c r="N167" i="4"/>
  <c r="O167" i="4" s="1"/>
  <c r="N166" i="4"/>
  <c r="O166" i="4" s="1"/>
  <c r="N165" i="4"/>
  <c r="O165" i="4" s="1"/>
  <c r="N164" i="4"/>
  <c r="O164" i="4" s="1"/>
  <c r="N163" i="4"/>
  <c r="O163" i="4" s="1"/>
  <c r="N162" i="4"/>
  <c r="O162" i="4" s="1"/>
  <c r="N161" i="4"/>
  <c r="O161" i="4" s="1"/>
  <c r="N160" i="4"/>
  <c r="O160" i="4" s="1"/>
  <c r="N159" i="4"/>
  <c r="O159" i="4" s="1"/>
  <c r="N158" i="4"/>
  <c r="O158" i="4" s="1"/>
  <c r="N157" i="4"/>
  <c r="O157" i="4" s="1"/>
  <c r="N156" i="4"/>
  <c r="O156" i="4" s="1"/>
  <c r="N155" i="4"/>
  <c r="O155" i="4" s="1"/>
  <c r="N154" i="4"/>
  <c r="O154" i="4" s="1"/>
  <c r="N153" i="4"/>
  <c r="O153" i="4" s="1"/>
  <c r="N152" i="4"/>
  <c r="O152" i="4" s="1"/>
  <c r="N151" i="4"/>
  <c r="O151" i="4" s="1"/>
  <c r="N150" i="4"/>
  <c r="O150" i="4" s="1"/>
  <c r="N149" i="4"/>
  <c r="O149" i="4" s="1"/>
  <c r="N148" i="4"/>
  <c r="O148" i="4" s="1"/>
  <c r="N147" i="4"/>
  <c r="O147" i="4" s="1"/>
  <c r="N146" i="4"/>
  <c r="O146" i="4" s="1"/>
  <c r="N145" i="4"/>
  <c r="O145" i="4" s="1"/>
  <c r="N144" i="4"/>
  <c r="O144" i="4" s="1"/>
  <c r="N143" i="4"/>
  <c r="O143" i="4" s="1"/>
  <c r="N128" i="4"/>
  <c r="O128" i="4" s="1"/>
  <c r="N127" i="4"/>
  <c r="O127" i="4" s="1"/>
  <c r="N126" i="4"/>
  <c r="O126" i="4" s="1"/>
  <c r="N130" i="7"/>
  <c r="O130" i="7" s="1"/>
  <c r="N72" i="7"/>
  <c r="O72" i="7" s="1"/>
  <c r="N13" i="7"/>
  <c r="O13" i="7" s="1"/>
  <c r="N12" i="7"/>
  <c r="O12" i="7" s="1"/>
  <c r="N179" i="6"/>
  <c r="O179" i="6" s="1"/>
  <c r="N178" i="6"/>
  <c r="O178" i="6" s="1"/>
  <c r="N177" i="6"/>
  <c r="O177" i="6" s="1"/>
  <c r="N176" i="6"/>
  <c r="O176" i="6" s="1"/>
  <c r="N175" i="6"/>
  <c r="O175" i="6" s="1"/>
  <c r="N174" i="6"/>
  <c r="O174" i="6" s="1"/>
  <c r="N173" i="6"/>
  <c r="O173" i="6" s="1"/>
  <c r="N172" i="6"/>
  <c r="O172" i="6" s="1"/>
  <c r="N171" i="6"/>
  <c r="O171" i="6" s="1"/>
  <c r="N170" i="6"/>
  <c r="O170" i="6" s="1"/>
  <c r="N169" i="6"/>
  <c r="O169" i="6" s="1"/>
  <c r="N168" i="6"/>
  <c r="O168" i="6" s="1"/>
  <c r="N167" i="6"/>
  <c r="O167" i="6" s="1"/>
  <c r="N166" i="6"/>
  <c r="O166" i="6" s="1"/>
  <c r="N165" i="6"/>
  <c r="O165" i="6" s="1"/>
  <c r="N164" i="6"/>
  <c r="O164" i="6" s="1"/>
  <c r="N163" i="6"/>
  <c r="O163" i="6" s="1"/>
  <c r="N162" i="6"/>
  <c r="O162" i="6" s="1"/>
  <c r="N161" i="6"/>
  <c r="O161" i="6" s="1"/>
  <c r="N160" i="6"/>
  <c r="O160" i="6" s="1"/>
  <c r="N159" i="6"/>
  <c r="O159" i="6" s="1"/>
  <c r="N158" i="6"/>
  <c r="O158" i="6" s="1"/>
  <c r="N157" i="6"/>
  <c r="O157" i="6" s="1"/>
  <c r="N156" i="6"/>
  <c r="O156" i="6" s="1"/>
  <c r="N155" i="6"/>
  <c r="O155" i="6" s="1"/>
  <c r="N154" i="6"/>
  <c r="O154" i="6" s="1"/>
  <c r="N153" i="6"/>
  <c r="O153" i="6" s="1"/>
  <c r="N152" i="6"/>
  <c r="O152" i="6" s="1"/>
  <c r="N151" i="6"/>
  <c r="O151" i="6" s="1"/>
  <c r="N150" i="6"/>
  <c r="O150" i="6" s="1"/>
  <c r="N149" i="6"/>
  <c r="O149" i="6" s="1"/>
  <c r="N148" i="6"/>
  <c r="O148" i="6" s="1"/>
  <c r="N147" i="6"/>
  <c r="O147" i="6" s="1"/>
  <c r="N146" i="6"/>
  <c r="O146" i="6" s="1"/>
  <c r="N145" i="6"/>
  <c r="O145" i="6" s="1"/>
  <c r="N144" i="6"/>
  <c r="O144" i="6" s="1"/>
  <c r="N143" i="6"/>
  <c r="O143" i="6" s="1"/>
  <c r="N80" i="4"/>
  <c r="O80" i="4" s="1"/>
  <c r="N79" i="4"/>
  <c r="O79" i="4" s="1"/>
  <c r="N78" i="4"/>
  <c r="O78" i="4" s="1"/>
  <c r="N77" i="4"/>
  <c r="O77" i="4" s="1"/>
  <c r="N76" i="4"/>
  <c r="O76" i="4" s="1"/>
  <c r="N75" i="4"/>
  <c r="O75" i="4" s="1"/>
  <c r="N74" i="4"/>
  <c r="O74" i="4" s="1"/>
  <c r="N73" i="4"/>
  <c r="O73" i="4" s="1"/>
  <c r="N72" i="4"/>
  <c r="O72" i="4" s="1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3" i="4"/>
  <c r="O63" i="4" s="1"/>
  <c r="N62" i="4"/>
  <c r="O62" i="4" s="1"/>
  <c r="N61" i="4"/>
  <c r="O61" i="4" s="1"/>
  <c r="N60" i="4"/>
  <c r="O60" i="4" s="1"/>
  <c r="N59" i="4"/>
  <c r="O59" i="4" s="1"/>
  <c r="N58" i="4"/>
  <c r="O58" i="4" s="1"/>
  <c r="N57" i="4"/>
  <c r="O57" i="4" s="1"/>
  <c r="N56" i="4"/>
  <c r="O56" i="4" s="1"/>
  <c r="N55" i="4"/>
  <c r="O55" i="4" s="1"/>
  <c r="N54" i="4"/>
  <c r="O54" i="4" s="1"/>
  <c r="N53" i="4"/>
  <c r="O53" i="4" s="1"/>
  <c r="N52" i="4"/>
  <c r="O52" i="4" s="1"/>
  <c r="N51" i="4"/>
  <c r="O51" i="4" s="1"/>
  <c r="N50" i="4"/>
  <c r="O50" i="4" s="1"/>
  <c r="N49" i="4"/>
  <c r="O49" i="4" s="1"/>
  <c r="N48" i="4"/>
  <c r="O48" i="4" s="1"/>
  <c r="N47" i="4"/>
  <c r="O47" i="4" s="1"/>
  <c r="N46" i="4"/>
  <c r="O46" i="4" s="1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220" i="7"/>
  <c r="O220" i="7" s="1"/>
  <c r="N70" i="7"/>
  <c r="O70" i="7" s="1"/>
  <c r="N69" i="7"/>
  <c r="O69" i="7" s="1"/>
  <c r="N106" i="7"/>
  <c r="O106" i="7" s="1"/>
  <c r="N68" i="7"/>
  <c r="O68" i="7" s="1"/>
  <c r="N219" i="7"/>
  <c r="O219" i="7" s="1"/>
  <c r="N218" i="7"/>
  <c r="O218" i="7" s="1"/>
  <c r="N105" i="7"/>
  <c r="O105" i="7" s="1"/>
  <c r="N67" i="7"/>
  <c r="O67" i="7" s="1"/>
  <c r="N104" i="7"/>
  <c r="O104" i="7" s="1"/>
  <c r="N217" i="7"/>
  <c r="O217" i="7" s="1"/>
  <c r="N216" i="7"/>
  <c r="O216" i="7" s="1"/>
  <c r="N66" i="7"/>
  <c r="O66" i="7" s="1"/>
  <c r="N65" i="7"/>
  <c r="O65" i="7" s="1"/>
  <c r="N64" i="7"/>
  <c r="O64" i="7" s="1"/>
  <c r="N215" i="7"/>
  <c r="O215" i="7" s="1"/>
  <c r="N214" i="7"/>
  <c r="O214" i="7" s="1"/>
  <c r="N213" i="7"/>
  <c r="O213" i="7" s="1"/>
  <c r="N63" i="7"/>
  <c r="O63" i="7" s="1"/>
  <c r="N62" i="7"/>
  <c r="O62" i="7" s="1"/>
  <c r="N61" i="7"/>
  <c r="O61" i="7" s="1"/>
  <c r="N212" i="7"/>
  <c r="O212" i="7" s="1"/>
  <c r="N103" i="7"/>
  <c r="O103" i="7" s="1"/>
  <c r="N102" i="7"/>
  <c r="O102" i="7" s="1"/>
  <c r="N101" i="7"/>
  <c r="O101" i="7" s="1"/>
  <c r="N211" i="7"/>
  <c r="O211" i="7" s="1"/>
  <c r="N60" i="7"/>
  <c r="O60" i="7" s="1"/>
  <c r="N59" i="7"/>
  <c r="O59" i="7" s="1"/>
  <c r="N58" i="7"/>
  <c r="O58" i="7" s="1"/>
  <c r="N210" i="7"/>
  <c r="O210" i="7" s="1"/>
  <c r="N100" i="7"/>
  <c r="O100" i="7" s="1"/>
  <c r="N209" i="7"/>
  <c r="O209" i="7" s="1"/>
  <c r="N208" i="7"/>
  <c r="O208" i="7" s="1"/>
  <c r="N207" i="7"/>
  <c r="O207" i="7" s="1"/>
  <c r="N57" i="7"/>
  <c r="O57" i="7" s="1"/>
  <c r="N99" i="7"/>
  <c r="O99" i="7" s="1"/>
  <c r="N56" i="7"/>
  <c r="O56" i="7" s="1"/>
  <c r="N55" i="7"/>
  <c r="O55" i="7" s="1"/>
  <c r="N98" i="7"/>
  <c r="O98" i="7" s="1"/>
  <c r="N54" i="7"/>
  <c r="O54" i="7" s="1"/>
  <c r="N53" i="7"/>
  <c r="O53" i="7" s="1"/>
  <c r="N206" i="7"/>
  <c r="O206" i="7" s="1"/>
  <c r="N52" i="7"/>
  <c r="O52" i="7" s="1"/>
  <c r="N205" i="7"/>
  <c r="O205" i="7" s="1"/>
  <c r="N97" i="7"/>
  <c r="O97" i="7" s="1"/>
  <c r="N204" i="7"/>
  <c r="O204" i="7" s="1"/>
  <c r="N203" i="7"/>
  <c r="O203" i="7" s="1"/>
  <c r="N202" i="7"/>
  <c r="O202" i="7" s="1"/>
  <c r="N51" i="7"/>
  <c r="O51" i="7" s="1"/>
  <c r="N201" i="7"/>
  <c r="O201" i="7" s="1"/>
  <c r="N200" i="7"/>
  <c r="O200" i="7" s="1"/>
  <c r="N96" i="7"/>
  <c r="O96" i="7" s="1"/>
  <c r="N50" i="7"/>
  <c r="O50" i="7" s="1"/>
  <c r="N199" i="7"/>
  <c r="O199" i="7" s="1"/>
  <c r="N198" i="7"/>
  <c r="O198" i="7" s="1"/>
  <c r="N197" i="7"/>
  <c r="O197" i="7" s="1"/>
  <c r="N49" i="7"/>
  <c r="O49" i="7" s="1"/>
  <c r="N95" i="7"/>
  <c r="O95" i="7" s="1"/>
  <c r="N196" i="7"/>
  <c r="O196" i="7" s="1"/>
  <c r="N195" i="7"/>
  <c r="O195" i="7" s="1"/>
  <c r="N48" i="7"/>
  <c r="O48" i="7" s="1"/>
  <c r="N94" i="7"/>
  <c r="O94" i="7" s="1"/>
  <c r="N93" i="7"/>
  <c r="O93" i="7" s="1"/>
  <c r="N47" i="7"/>
  <c r="O47" i="7" s="1"/>
  <c r="N194" i="7"/>
  <c r="O194" i="7" s="1"/>
  <c r="N193" i="7"/>
  <c r="O193" i="7" s="1"/>
  <c r="N192" i="7"/>
  <c r="O192" i="7" s="1"/>
  <c r="N46" i="7"/>
  <c r="O46" i="7" s="1"/>
  <c r="N45" i="7"/>
  <c r="O45" i="7" s="1"/>
  <c r="N191" i="7"/>
  <c r="O191" i="7" s="1"/>
  <c r="N92" i="7"/>
  <c r="O92" i="7" s="1"/>
  <c r="N21" i="6"/>
  <c r="O21" i="6" s="1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N13" i="6"/>
  <c r="O13" i="6" s="1"/>
  <c r="N12" i="6"/>
  <c r="O12" i="6" s="1"/>
  <c r="N11" i="6"/>
  <c r="O11" i="6" s="1"/>
  <c r="N10" i="6"/>
  <c r="O10" i="6" s="1"/>
  <c r="N142" i="6"/>
  <c r="O142" i="6" s="1"/>
  <c r="N141" i="6"/>
  <c r="O141" i="6" s="1"/>
  <c r="N140" i="6"/>
  <c r="O140" i="6" s="1"/>
  <c r="N139" i="6"/>
  <c r="O139" i="6" s="1"/>
  <c r="N138" i="6"/>
  <c r="O138" i="6" s="1"/>
  <c r="N137" i="6"/>
  <c r="O137" i="6" s="1"/>
  <c r="N136" i="6"/>
  <c r="O136" i="6" s="1"/>
  <c r="N135" i="6"/>
  <c r="O135" i="6" s="1"/>
  <c r="N134" i="6"/>
  <c r="O134" i="6" s="1"/>
  <c r="N133" i="6"/>
  <c r="O133" i="6" s="1"/>
  <c r="N132" i="6"/>
  <c r="O132" i="6" s="1"/>
  <c r="N131" i="6"/>
  <c r="O131" i="6" s="1"/>
  <c r="N130" i="6"/>
  <c r="O130" i="6" s="1"/>
  <c r="N129" i="6"/>
  <c r="O129" i="6" s="1"/>
  <c r="N128" i="6"/>
  <c r="O128" i="6" s="1"/>
  <c r="N127" i="6"/>
  <c r="O127" i="6" s="1"/>
  <c r="N126" i="6"/>
  <c r="O126" i="6" s="1"/>
  <c r="N125" i="6"/>
  <c r="O125" i="6" s="1"/>
  <c r="N124" i="6"/>
  <c r="O124" i="6" s="1"/>
  <c r="N123" i="6"/>
  <c r="O123" i="6" s="1"/>
  <c r="N122" i="6"/>
  <c r="O122" i="6" s="1"/>
  <c r="N121" i="6"/>
  <c r="O121" i="6" s="1"/>
  <c r="N120" i="6"/>
  <c r="O120" i="6" s="1"/>
  <c r="N119" i="6"/>
  <c r="O119" i="6" s="1"/>
  <c r="N118" i="6"/>
  <c r="O118" i="6" s="1"/>
  <c r="N117" i="6"/>
  <c r="O117" i="6" s="1"/>
  <c r="N116" i="6"/>
  <c r="O116" i="6" s="1"/>
  <c r="N115" i="6"/>
  <c r="O115" i="6" s="1"/>
  <c r="N114" i="6"/>
  <c r="O114" i="6" s="1"/>
  <c r="N113" i="6"/>
  <c r="O113" i="6" s="1"/>
  <c r="N112" i="6"/>
  <c r="O112" i="6" s="1"/>
  <c r="N111" i="6"/>
  <c r="O111" i="6" s="1"/>
  <c r="N110" i="6"/>
  <c r="O110" i="6" s="1"/>
  <c r="N109" i="6"/>
  <c r="O109" i="6" s="1"/>
  <c r="N108" i="6"/>
  <c r="O108" i="6" s="1"/>
  <c r="N107" i="6"/>
  <c r="O107" i="6" s="1"/>
  <c r="N106" i="6"/>
  <c r="O106" i="6" s="1"/>
  <c r="N105" i="6"/>
  <c r="O105" i="6" s="1"/>
  <c r="N104" i="6"/>
  <c r="O104" i="6" s="1"/>
  <c r="N103" i="6"/>
  <c r="O103" i="6" s="1"/>
  <c r="N102" i="6"/>
  <c r="O102" i="6" s="1"/>
  <c r="N101" i="6"/>
  <c r="O101" i="6" s="1"/>
  <c r="N100" i="6"/>
  <c r="O100" i="6" s="1"/>
  <c r="N99" i="6"/>
  <c r="O99" i="6" s="1"/>
  <c r="N98" i="6"/>
  <c r="O98" i="6" s="1"/>
  <c r="N97" i="6"/>
  <c r="O97" i="6" s="1"/>
  <c r="N96" i="6"/>
  <c r="O96" i="6" s="1"/>
  <c r="N95" i="6"/>
  <c r="O95" i="6" s="1"/>
  <c r="N107" i="4"/>
  <c r="O107" i="4" s="1"/>
  <c r="N105" i="4"/>
  <c r="O105" i="4" s="1"/>
  <c r="N103" i="4"/>
  <c r="O103" i="4" s="1"/>
  <c r="N101" i="4"/>
  <c r="O101" i="4" s="1"/>
  <c r="N99" i="4"/>
  <c r="O99" i="4" s="1"/>
  <c r="N97" i="4"/>
  <c r="O97" i="4" s="1"/>
  <c r="N95" i="4"/>
  <c r="O95" i="4" s="1"/>
  <c r="N93" i="4"/>
  <c r="O93" i="4" s="1"/>
  <c r="N91" i="4"/>
  <c r="O91" i="4" s="1"/>
  <c r="N89" i="4"/>
  <c r="O89" i="4" s="1"/>
  <c r="N87" i="4"/>
  <c r="O87" i="4" s="1"/>
  <c r="N85" i="4"/>
  <c r="O85" i="4" s="1"/>
  <c r="N83" i="4"/>
  <c r="O83" i="4" s="1"/>
  <c r="N81" i="4"/>
  <c r="O81" i="4" s="1"/>
  <c r="N106" i="4"/>
  <c r="O106" i="4" s="1"/>
  <c r="N104" i="4"/>
  <c r="O104" i="4" s="1"/>
  <c r="N102" i="4"/>
  <c r="O102" i="4" s="1"/>
  <c r="N100" i="4"/>
  <c r="O100" i="4" s="1"/>
  <c r="N98" i="4"/>
  <c r="O98" i="4" s="1"/>
  <c r="N96" i="4"/>
  <c r="O96" i="4" s="1"/>
  <c r="N94" i="4"/>
  <c r="O94" i="4" s="1"/>
  <c r="N92" i="4"/>
  <c r="O92" i="4" s="1"/>
  <c r="N90" i="4"/>
  <c r="O90" i="4" s="1"/>
  <c r="N88" i="4"/>
  <c r="O88" i="4" s="1"/>
  <c r="N86" i="4"/>
  <c r="O86" i="4" s="1"/>
  <c r="N84" i="4"/>
  <c r="O84" i="4" s="1"/>
  <c r="N82" i="4"/>
  <c r="O82" i="4" s="1"/>
  <c r="N128" i="7"/>
  <c r="O128" i="7" s="1"/>
  <c r="N126" i="7"/>
  <c r="O126" i="7" s="1"/>
  <c r="N125" i="7"/>
  <c r="O125" i="7" s="1"/>
  <c r="N123" i="7"/>
  <c r="O123" i="7" s="1"/>
  <c r="N121" i="7"/>
  <c r="O121" i="7" s="1"/>
  <c r="N120" i="7"/>
  <c r="O120" i="7" s="1"/>
  <c r="N10" i="7"/>
  <c r="O10" i="7" s="1"/>
  <c r="N9" i="7"/>
  <c r="O9" i="7" s="1"/>
  <c r="N116" i="7"/>
  <c r="O116" i="7" s="1"/>
  <c r="N114" i="7"/>
  <c r="O114" i="7" s="1"/>
  <c r="N112" i="7"/>
  <c r="O112" i="7" s="1"/>
  <c r="N215" i="6"/>
  <c r="O215" i="6" s="1"/>
  <c r="N213" i="6"/>
  <c r="O213" i="6" s="1"/>
  <c r="N211" i="6"/>
  <c r="O211" i="6" s="1"/>
  <c r="N209" i="6"/>
  <c r="O209" i="6" s="1"/>
  <c r="N207" i="6"/>
  <c r="O207" i="6" s="1"/>
  <c r="N205" i="6"/>
  <c r="O205" i="6" s="1"/>
  <c r="N203" i="6"/>
  <c r="O203" i="6" s="1"/>
  <c r="N201" i="6"/>
  <c r="O201" i="6" s="1"/>
  <c r="N199" i="6"/>
  <c r="O199" i="6" s="1"/>
  <c r="N197" i="6"/>
  <c r="O197" i="6" s="1"/>
  <c r="N195" i="6"/>
  <c r="O195" i="6" s="1"/>
  <c r="N193" i="6"/>
  <c r="O193" i="6" s="1"/>
  <c r="N191" i="6"/>
  <c r="O191" i="6" s="1"/>
  <c r="N189" i="6"/>
  <c r="O189" i="6" s="1"/>
  <c r="N187" i="6"/>
  <c r="O187" i="6" s="1"/>
  <c r="N185" i="6"/>
  <c r="O185" i="6" s="1"/>
  <c r="N183" i="6"/>
  <c r="O183" i="6" s="1"/>
  <c r="N181" i="6"/>
  <c r="O181" i="6" s="1"/>
  <c r="N129" i="7"/>
  <c r="O129" i="7" s="1"/>
  <c r="N127" i="7"/>
  <c r="O127" i="7" s="1"/>
  <c r="N71" i="7"/>
  <c r="O71" i="7" s="1"/>
  <c r="N124" i="7"/>
  <c r="O124" i="7" s="1"/>
  <c r="N122" i="7"/>
  <c r="O122" i="7" s="1"/>
  <c r="N11" i="7"/>
  <c r="O11" i="7" s="1"/>
  <c r="N119" i="7"/>
  <c r="O119" i="7" s="1"/>
  <c r="N118" i="7"/>
  <c r="O118" i="7" s="1"/>
  <c r="N117" i="7"/>
  <c r="O117" i="7" s="1"/>
  <c r="N115" i="7"/>
  <c r="O115" i="7" s="1"/>
  <c r="N113" i="7"/>
  <c r="O113" i="7" s="1"/>
  <c r="N216" i="6"/>
  <c r="O216" i="6" s="1"/>
  <c r="N214" i="6"/>
  <c r="O214" i="6" s="1"/>
  <c r="N212" i="6"/>
  <c r="O212" i="6" s="1"/>
  <c r="N210" i="6"/>
  <c r="O210" i="6" s="1"/>
  <c r="N208" i="6"/>
  <c r="O208" i="6" s="1"/>
  <c r="N206" i="6"/>
  <c r="O206" i="6" s="1"/>
  <c r="N204" i="6"/>
  <c r="O204" i="6" s="1"/>
  <c r="N202" i="6"/>
  <c r="O202" i="6" s="1"/>
  <c r="N200" i="6"/>
  <c r="O200" i="6" s="1"/>
  <c r="N198" i="6"/>
  <c r="O198" i="6" s="1"/>
  <c r="N196" i="6"/>
  <c r="O196" i="6" s="1"/>
  <c r="N194" i="6"/>
  <c r="O194" i="6" s="1"/>
  <c r="N192" i="6"/>
  <c r="O192" i="6" s="1"/>
  <c r="N190" i="6"/>
  <c r="O190" i="6" s="1"/>
  <c r="N188" i="6"/>
  <c r="O188" i="6" s="1"/>
  <c r="N186" i="6"/>
  <c r="O186" i="6" s="1"/>
  <c r="N184" i="6"/>
  <c r="O184" i="6" s="1"/>
  <c r="N182" i="6"/>
  <c r="O182" i="6" s="1"/>
  <c r="N180" i="6"/>
  <c r="O180" i="6" s="1"/>
  <c r="A5" i="2"/>
  <c r="A5" i="1"/>
  <c r="A5" i="3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A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A5" i="8"/>
  <c r="G10" i="1" l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9" i="1"/>
  <c r="H9" i="1" s="1"/>
  <c r="E219" i="3"/>
  <c r="E218" i="3"/>
  <c r="H220" i="1" l="1"/>
  <c r="H218" i="1"/>
  <c r="H219" i="1"/>
  <c r="H217" i="1"/>
  <c r="L9" i="6"/>
  <c r="J9" i="6"/>
  <c r="N10" i="2"/>
  <c r="N11" i="2"/>
  <c r="N12" i="2"/>
  <c r="N13" i="2"/>
  <c r="N14" i="2"/>
  <c r="N15" i="2"/>
  <c r="N16" i="2"/>
  <c r="N17" i="2"/>
  <c r="N18" i="2"/>
  <c r="N19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9" i="2"/>
  <c r="N9" i="6" l="1"/>
  <c r="O9" i="6" s="1"/>
  <c r="D221" i="6"/>
  <c r="D220" i="6"/>
  <c r="D219" i="6"/>
  <c r="D218" i="6"/>
  <c r="Q216" i="6"/>
  <c r="Q215" i="6"/>
  <c r="Q214" i="6"/>
  <c r="Q213" i="6"/>
  <c r="Q212" i="6"/>
  <c r="Q211" i="6"/>
  <c r="Q210" i="6"/>
  <c r="Q209" i="6"/>
  <c r="Q208" i="6"/>
  <c r="Q207" i="6"/>
  <c r="Q206" i="6"/>
  <c r="Q205" i="6"/>
  <c r="Q204" i="6"/>
  <c r="Q203" i="6"/>
  <c r="Q202" i="6"/>
  <c r="Q201" i="6"/>
  <c r="Q200" i="6"/>
  <c r="Q199" i="6"/>
  <c r="Q198" i="6"/>
  <c r="Q197" i="6"/>
  <c r="Q196" i="6"/>
  <c r="Q195" i="6"/>
  <c r="Q194" i="6"/>
  <c r="Q193" i="6"/>
  <c r="Q192" i="6"/>
  <c r="Q191" i="6"/>
  <c r="Q190" i="6"/>
  <c r="Q189" i="6"/>
  <c r="Q188" i="6"/>
  <c r="Q187" i="6"/>
  <c r="Q186" i="6"/>
  <c r="Q185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9" i="6" l="1"/>
  <c r="Q217" i="6" s="1"/>
  <c r="Q10" i="6"/>
  <c r="Q11" i="6"/>
  <c r="Q12" i="6"/>
  <c r="Q13" i="6"/>
  <c r="Q14" i="6"/>
  <c r="Q15" i="6"/>
  <c r="Q16" i="6"/>
  <c r="Q17" i="6"/>
  <c r="Q18" i="6"/>
  <c r="Q19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3" i="6"/>
  <c r="Q164" i="6"/>
  <c r="Q162" i="6"/>
  <c r="Q165" i="6"/>
  <c r="Q166" i="6"/>
  <c r="D220" i="4"/>
  <c r="L9" i="4"/>
  <c r="J9" i="4"/>
  <c r="Q215" i="4" l="1"/>
  <c r="Q213" i="4"/>
  <c r="Q211" i="4"/>
  <c r="Q209" i="4"/>
  <c r="Q207" i="4"/>
  <c r="Q205" i="4"/>
  <c r="Q203" i="4"/>
  <c r="Q201" i="4"/>
  <c r="Q199" i="4"/>
  <c r="Q197" i="4"/>
  <c r="Q195" i="4"/>
  <c r="Q193" i="4"/>
  <c r="Q191" i="4"/>
  <c r="Q189" i="4"/>
  <c r="Q187" i="4"/>
  <c r="Q185" i="4"/>
  <c r="Q183" i="4"/>
  <c r="Q181" i="4"/>
  <c r="Q179" i="4"/>
  <c r="Q177" i="4"/>
  <c r="Q175" i="4"/>
  <c r="Q173" i="4"/>
  <c r="Q171" i="4"/>
  <c r="Q169" i="4"/>
  <c r="Q167" i="4"/>
  <c r="Q165" i="4"/>
  <c r="Q163" i="4"/>
  <c r="Q161" i="4"/>
  <c r="Q159" i="4"/>
  <c r="Q157" i="4"/>
  <c r="Q155" i="4"/>
  <c r="Q153" i="4"/>
  <c r="Q151" i="4"/>
  <c r="Q149" i="4"/>
  <c r="Q147" i="4"/>
  <c r="Q145" i="4"/>
  <c r="Q143" i="4"/>
  <c r="Q141" i="4"/>
  <c r="Q139" i="4"/>
  <c r="Q137" i="4"/>
  <c r="Q135" i="4"/>
  <c r="Q133" i="4"/>
  <c r="Q131" i="4"/>
  <c r="Q129" i="4"/>
  <c r="Q127" i="4"/>
  <c r="Q125" i="4"/>
  <c r="Q123" i="4"/>
  <c r="Q121" i="4"/>
  <c r="Q119" i="4"/>
  <c r="Q117" i="4"/>
  <c r="Q18" i="4"/>
  <c r="Q16" i="4"/>
  <c r="Q14" i="4"/>
  <c r="Q12" i="4"/>
  <c r="Q10" i="4"/>
  <c r="Q216" i="4"/>
  <c r="Q214" i="4"/>
  <c r="Q212" i="4"/>
  <c r="Q210" i="4"/>
  <c r="Q208" i="4"/>
  <c r="Q206" i="4"/>
  <c r="Q204" i="4"/>
  <c r="Q202" i="4"/>
  <c r="Q200" i="4"/>
  <c r="Q198" i="4"/>
  <c r="Q196" i="4"/>
  <c r="Q194" i="4"/>
  <c r="Q192" i="4"/>
  <c r="Q190" i="4"/>
  <c r="Q188" i="4"/>
  <c r="Q186" i="4"/>
  <c r="Q184" i="4"/>
  <c r="Q182" i="4"/>
  <c r="Q180" i="4"/>
  <c r="Q178" i="4"/>
  <c r="Q176" i="4"/>
  <c r="Q174" i="4"/>
  <c r="Q172" i="4"/>
  <c r="Q170" i="4"/>
  <c r="Q168" i="4"/>
  <c r="Q166" i="4"/>
  <c r="Q164" i="4"/>
  <c r="Q162" i="4"/>
  <c r="Q160" i="4"/>
  <c r="Q158" i="4"/>
  <c r="Q156" i="4"/>
  <c r="Q154" i="4"/>
  <c r="Q152" i="4"/>
  <c r="Q150" i="4"/>
  <c r="Q148" i="4"/>
  <c r="Q146" i="4"/>
  <c r="Q144" i="4"/>
  <c r="Q142" i="4"/>
  <c r="Q140" i="4"/>
  <c r="Q138" i="4"/>
  <c r="Q136" i="4"/>
  <c r="Q134" i="4"/>
  <c r="Q132" i="4"/>
  <c r="Q130" i="4"/>
  <c r="Q128" i="4"/>
  <c r="Q126" i="4"/>
  <c r="Q124" i="4"/>
  <c r="Q122" i="4"/>
  <c r="Q120" i="4"/>
  <c r="Q118" i="4"/>
  <c r="Q19" i="4"/>
  <c r="Q17" i="4"/>
  <c r="Q15" i="4"/>
  <c r="Q13" i="4"/>
  <c r="Q11" i="4"/>
  <c r="L111" i="7"/>
  <c r="J111" i="7"/>
  <c r="D219" i="4" l="1"/>
  <c r="Q9" i="4"/>
  <c r="Q217" i="4" s="1"/>
  <c r="D225" i="6" l="1"/>
  <c r="D224" i="6"/>
  <c r="D223" i="6"/>
  <c r="N111" i="7"/>
  <c r="O111" i="7" s="1"/>
  <c r="D108" i="7" s="1"/>
  <c r="D222" i="6" l="1"/>
  <c r="D218" i="4" l="1"/>
  <c r="D109" i="7" l="1"/>
  <c r="D110" i="7" s="1"/>
  <c r="D221" i="4"/>
  <c r="E226" i="6" l="1"/>
  <c r="A5" i="4" l="1"/>
  <c r="A5" i="6"/>
  <c r="A5" i="7"/>
  <c r="N9" i="4" l="1"/>
  <c r="O9" i="4" s="1"/>
  <c r="D225" i="4" l="1"/>
  <c r="D223" i="4"/>
  <c r="D224" i="4"/>
  <c r="D226" i="4" l="1"/>
  <c r="D222" i="4"/>
  <c r="D227" i="4" s="1"/>
</calcChain>
</file>

<file path=xl/sharedStrings.xml><?xml version="1.0" encoding="utf-8"?>
<sst xmlns="http://schemas.openxmlformats.org/spreadsheetml/2006/main" count="11747" uniqueCount="1410">
  <si>
    <t>STT</t>
  </si>
  <si>
    <t>SBD</t>
  </si>
  <si>
    <t>Mã SV</t>
  </si>
  <si>
    <t>Họ và Tên</t>
  </si>
  <si>
    <t>Ngày Sinh</t>
  </si>
  <si>
    <t>Ghi chú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</si>
  <si>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</si>
  <si>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</si>
  <si>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</si>
  <si>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</si>
  <si>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</si>
  <si>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</si>
  <si>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</si>
  <si>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</si>
  <si>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</si>
  <si>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</si>
  <si>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</si>
  <si>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</si>
  <si>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</si>
  <si>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</si>
  <si>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</si>
  <si>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18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</si>
  <si>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</si>
  <si>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</si>
  <si>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</si>
  <si>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</si>
  <si>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</si>
  <si>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</si>
  <si>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</si>
  <si>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</si>
  <si>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</si>
  <si>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28</t>
  </si>
  <si>
    <t>29</t>
  </si>
  <si>
    <t>27</t>
  </si>
  <si>
    <t>30</t>
  </si>
  <si>
    <t>31</t>
  </si>
  <si>
    <t>32</t>
  </si>
  <si>
    <t>ĐẠI HỌC THÁI NGUYÊN</t>
  </si>
  <si>
    <t>TRƯỜNG ĐẠI HỌC NÔNG LÂM</t>
  </si>
  <si>
    <t>Độc lập - Tự do - Hạnh phúc</t>
  </si>
  <si>
    <t xml:space="preserve">       ĐẠI HỌC THÁI NGUYÊN</t>
  </si>
  <si>
    <t>CỘNG HÒA XÃ HỘI CHỦ NGHĨA VIỆT NAM</t>
  </si>
  <si>
    <t>Dân tộc</t>
  </si>
  <si>
    <t>Nghe</t>
  </si>
  <si>
    <t>Nói</t>
  </si>
  <si>
    <t>Đọc</t>
  </si>
  <si>
    <t>Viết</t>
  </si>
  <si>
    <t>Tổng</t>
  </si>
  <si>
    <t>Số thí sinh đạt A2B1</t>
  </si>
  <si>
    <t>Số thí sinh đạt A2</t>
  </si>
  <si>
    <t>Số thí sinh đạt B1</t>
  </si>
  <si>
    <t xml:space="preserve">Cán bộ tổng hợp </t>
  </si>
  <si>
    <t>Ngô Thị Ánh Ngọc</t>
  </si>
  <si>
    <t>Trưởng ban coi thi Nói</t>
  </si>
  <si>
    <t xml:space="preserve">    (Kèm theo Biên bản Tổng hợp hội đồng thi)</t>
  </si>
  <si>
    <t>Số thí sinh không đạt A2B1</t>
  </si>
  <si>
    <t>(Kèm theo Quyết định số             /QĐ-ĐHNL - NNTH ngày         /         /20     của Hiệu trưởng Trường ĐHNL Thái Nguyên)</t>
  </si>
  <si>
    <t>Số thí sinh dự thi</t>
  </si>
  <si>
    <t>Nơi sinh</t>
  </si>
  <si>
    <t>Lớp QL</t>
  </si>
  <si>
    <t>Số thí sinh vắng thi</t>
  </si>
  <si>
    <t>Số thí sinh VPQC</t>
  </si>
  <si>
    <t>Giới
tính</t>
  </si>
  <si>
    <t>Nguyễn Thị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</si>
  <si>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</si>
  <si>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</si>
  <si>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</si>
  <si>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</si>
  <si>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</si>
  <si>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</si>
  <si>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</si>
  <si>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</si>
  <si>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</si>
  <si>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</si>
  <si>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</si>
  <si>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</si>
  <si>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</si>
  <si>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</si>
  <si>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</si>
  <si>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</si>
  <si>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Điểm chữ</t>
  </si>
  <si>
    <t>TỔNG HỢP ĐIỂM TIẾNG ANH A2-B1 THEO KHUNG THAM CHIẾU CHUNG CHÂU ÂU</t>
  </si>
  <si>
    <t>CÔNG NHẬN KẾT QUẢ THI TIẾNG ANH A2-B1 THEO KHUNG THAM CHIẾU CHUNG CHÂU ÂU</t>
  </si>
  <si>
    <t>Mười hai</t>
  </si>
  <si>
    <t>Mười bốn</t>
  </si>
  <si>
    <t>Mười ba</t>
  </si>
  <si>
    <t>14</t>
  </si>
  <si>
    <t>Thanh tra coi thi Nói</t>
  </si>
  <si>
    <t>Đạt
trình độ</t>
  </si>
  <si>
    <t>CÔNG NHẬN KẾT QUẢ THI VÀ CẤP CHỨNG NHẬN TIẾNG ANH A2-B1 THEO KHUNG THAM CHIẾU CHUNG CHÂU ÂU</t>
  </si>
  <si>
    <t>Anh</t>
  </si>
  <si>
    <t>Hải</t>
  </si>
  <si>
    <t>Nam</t>
  </si>
  <si>
    <t>Hoàng Văn</t>
  </si>
  <si>
    <t>Nữ</t>
  </si>
  <si>
    <t>Kinh</t>
  </si>
  <si>
    <t>Cao Bằng</t>
  </si>
  <si>
    <t>Tày</t>
  </si>
  <si>
    <t>Yên Bái</t>
  </si>
  <si>
    <t>Thái Nguyên</t>
  </si>
  <si>
    <t>Nùng</t>
  </si>
  <si>
    <t>Lạng Sơn</t>
  </si>
  <si>
    <t>Hà Giang</t>
  </si>
  <si>
    <t>Tuyên Quang</t>
  </si>
  <si>
    <t>Bắc Kạn</t>
  </si>
  <si>
    <t>Hà Nội</t>
  </si>
  <si>
    <t>THANH TRA</t>
  </si>
  <si>
    <t>CB XUẤT ĐIỂM</t>
  </si>
  <si>
    <t>Nghệ An</t>
  </si>
  <si>
    <t>Bắc Giang</t>
  </si>
  <si>
    <t>Nguyễn Văn</t>
  </si>
  <si>
    <t>Cường</t>
  </si>
  <si>
    <t>Lào Cai</t>
  </si>
  <si>
    <t>Mười một</t>
  </si>
  <si>
    <t>Trung</t>
  </si>
  <si>
    <t>49</t>
  </si>
  <si>
    <t>50</t>
  </si>
  <si>
    <t>Mông</t>
  </si>
  <si>
    <t>51</t>
  </si>
  <si>
    <t>52</t>
  </si>
  <si>
    <t>Mười</t>
  </si>
  <si>
    <t>Chín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</si>
  <si>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</si>
  <si>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</si>
  <si>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</si>
  <si>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</si>
  <si>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</si>
  <si>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</si>
  <si>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</si>
  <si>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</si>
  <si>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</si>
  <si>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</si>
  <si>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</si>
  <si>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</si>
  <si>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</si>
  <si>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</si>
  <si>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</si>
  <si>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</si>
  <si>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</si>
  <si>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</si>
  <si>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</si>
  <si>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</si>
  <si>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</si>
  <si>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</si>
  <si>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</si>
  <si>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</si>
  <si>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</si>
  <si>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</si>
  <si>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</si>
  <si>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</si>
  <si>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</si>
  <si>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</si>
  <si>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Minh</t>
  </si>
  <si>
    <t>Quân</t>
  </si>
  <si>
    <t>Quỳnh</t>
  </si>
  <si>
    <t>Thái</t>
  </si>
  <si>
    <t>Thắng</t>
  </si>
  <si>
    <t>Thảo</t>
  </si>
  <si>
    <t>Tám</t>
  </si>
  <si>
    <t>Tùng</t>
  </si>
  <si>
    <t>Thúy</t>
  </si>
  <si>
    <t>Trần Thị Thanh Tâm</t>
  </si>
  <si>
    <t>-</t>
  </si>
  <si>
    <t>Nam Định</t>
  </si>
  <si>
    <t>Hà Tĩnh</t>
  </si>
  <si>
    <t>Sơn La</t>
  </si>
  <si>
    <t>Vĩnh Phúc</t>
  </si>
  <si>
    <t>Thái Bình</t>
  </si>
  <si>
    <t>Lai Châu</t>
  </si>
  <si>
    <t>Điện biên</t>
  </si>
  <si>
    <t>Dao</t>
  </si>
  <si>
    <t>Hòa Bình</t>
  </si>
  <si>
    <t>(Kèm theo Quyết định số             /QĐ-ĐHNL - NNTH ngày         /         /20    của Hiệu trưởng Trường ĐHNL Thái Nguyên)</t>
  </si>
  <si>
    <t>Nơi Sinh</t>
  </si>
  <si>
    <t>Lớp quản lý</t>
  </si>
  <si>
    <t>QLDD46N03</t>
  </si>
  <si>
    <t>KTNN47N01</t>
  </si>
  <si>
    <t>Vắng thi</t>
  </si>
  <si>
    <t>Long</t>
  </si>
  <si>
    <t>Tú</t>
  </si>
  <si>
    <t>QLDD47N01</t>
  </si>
  <si>
    <t>Năm</t>
  </si>
  <si>
    <t>Ba</t>
  </si>
  <si>
    <t>Bốn</t>
  </si>
  <si>
    <t>Dân
tộc</t>
  </si>
  <si>
    <t>Số thí sinh dự thi Phần thi N-Đ-V</t>
  </si>
  <si>
    <t>Số thí sinh dự thi Phần thi Nói</t>
  </si>
  <si>
    <t>Một</t>
  </si>
  <si>
    <t>Hai</t>
  </si>
  <si>
    <t>Ly</t>
  </si>
  <si>
    <t>Thùy</t>
  </si>
  <si>
    <t>Nguyễn Đức</t>
  </si>
  <si>
    <t>Thái Nguyên, ngày    tháng       năm 2019</t>
  </si>
  <si>
    <t>Số phách</t>
  </si>
  <si>
    <t>CNTY47N02</t>
  </si>
  <si>
    <t>TTK46N02</t>
  </si>
  <si>
    <t>TT47POHEN02</t>
  </si>
  <si>
    <t>Số thí sinh đăng ký dự thi</t>
  </si>
  <si>
    <t>Hiếu</t>
  </si>
  <si>
    <t>Dương Văn</t>
  </si>
  <si>
    <t>Hà Thị</t>
  </si>
  <si>
    <t>Hoa</t>
  </si>
  <si>
    <t>Hoàng Thị</t>
  </si>
  <si>
    <t>Huệ</t>
  </si>
  <si>
    <t>Bảo</t>
  </si>
  <si>
    <t>Hùng</t>
  </si>
  <si>
    <t>Dung</t>
  </si>
  <si>
    <t>Phạm Thị</t>
  </si>
  <si>
    <t>Yến</t>
  </si>
  <si>
    <t>Hoàng</t>
  </si>
  <si>
    <t>Việt</t>
  </si>
  <si>
    <t>Nguyễn Hữu</t>
  </si>
  <si>
    <t>Mạnh</t>
  </si>
  <si>
    <t>Thịnh</t>
  </si>
  <si>
    <t>Trang</t>
  </si>
  <si>
    <t>Vũ</t>
  </si>
  <si>
    <t>TRƯỞNG BAN COI THI</t>
  </si>
  <si>
    <t>PGS.TS. Nguyễn Thúy Hà</t>
  </si>
  <si>
    <t>Đỗ Xuân Trường</t>
  </si>
  <si>
    <t>Nguyễn Duy Hoàng</t>
  </si>
  <si>
    <t>DTN1554110024</t>
  </si>
  <si>
    <t>DANH SÁCH THÍ SINH DỰ THI ĐÁNH GIÁ NĂNG LỰC TIẾNG ANH A2B1</t>
  </si>
  <si>
    <t>(Kèm theo Quyết định số         /QĐ-ĐHNL-NNTH ngày        /       /201    của Hiệu trưởng Trường ĐHNL)</t>
  </si>
  <si>
    <t>Mã Sinh viên</t>
  </si>
  <si>
    <t>Họ đệm</t>
  </si>
  <si>
    <t xml:space="preserve">Tên </t>
  </si>
  <si>
    <t>Ngày sinh</t>
  </si>
  <si>
    <t>KHMT47N01</t>
  </si>
  <si>
    <t>Phú Thọ</t>
  </si>
  <si>
    <t>Quảng Ninh</t>
  </si>
  <si>
    <t>Sán Dìu</t>
  </si>
  <si>
    <t>TT47POHEN01</t>
  </si>
  <si>
    <t>16/04/1997</t>
  </si>
  <si>
    <t>22/10/1997</t>
  </si>
  <si>
    <t>28/11/1998</t>
  </si>
  <si>
    <t>KHMT47N02</t>
  </si>
  <si>
    <t>QLDD47N03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</si>
  <si>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</si>
  <si>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</si>
  <si>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</si>
  <si>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</si>
  <si>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</si>
  <si>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</si>
  <si>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</si>
  <si>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</si>
  <si>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</si>
  <si>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</si>
  <si>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</si>
  <si>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</si>
  <si>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</si>
  <si>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</si>
  <si>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</si>
  <si>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</si>
  <si>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</si>
  <si>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</si>
  <si>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</si>
  <si>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</si>
  <si>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</si>
  <si>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</si>
  <si>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</si>
  <si>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</si>
  <si>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</si>
  <si>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</si>
  <si>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</si>
  <si>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</si>
  <si>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</si>
  <si>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Không</t>
  </si>
  <si>
    <t>Không phảy năm</t>
  </si>
  <si>
    <t>Một phảy năm</t>
  </si>
  <si>
    <t>Hai phảy năm</t>
  </si>
  <si>
    <t>Hai phảy hai lăm</t>
  </si>
  <si>
    <t>Hai phảy bảy lăm</t>
  </si>
  <si>
    <t>Ba phảy hai lăm</t>
  </si>
  <si>
    <t>Ba phảy năm</t>
  </si>
  <si>
    <t>Ba phảy bảy lăm</t>
  </si>
  <si>
    <t>Bốn phảy hai lăm</t>
  </si>
  <si>
    <t>Bốn phảy năm</t>
  </si>
  <si>
    <t>Bốn phảy bảy lăm</t>
  </si>
  <si>
    <t>Năm phảy hai lăm</t>
  </si>
  <si>
    <t>Năm phảy năm</t>
  </si>
  <si>
    <t>Năm phảy bảy lăm</t>
  </si>
  <si>
    <t>Sáu</t>
  </si>
  <si>
    <t>Sáu phảy hai lăm</t>
  </si>
  <si>
    <t>Sáu phảy năm</t>
  </si>
  <si>
    <t>Sáu phảy bảy lăm</t>
  </si>
  <si>
    <t>Bảy</t>
  </si>
  <si>
    <t>Bảy phảy hai lăm</t>
  </si>
  <si>
    <t>Bảy phảy năm</t>
  </si>
  <si>
    <t>Bảy phảy bảy lăm</t>
  </si>
  <si>
    <t>Tám phảy hai lăm</t>
  </si>
  <si>
    <t>Tám phảy năm</t>
  </si>
  <si>
    <t>Tám phảy bảy lăm</t>
  </si>
  <si>
    <t>Chín phảy hai lăm</t>
  </si>
  <si>
    <t>Chín phảy năm</t>
  </si>
  <si>
    <t>Mười lăm</t>
  </si>
  <si>
    <t>Mười hai phẩy năm</t>
  </si>
  <si>
    <t>Mười ba phẩy năm</t>
  </si>
  <si>
    <t>Vắng</t>
  </si>
  <si>
    <t>Mười bốn phẩy năm</t>
  </si>
  <si>
    <t>Giàng Thị Mò</t>
  </si>
  <si>
    <t>Hà Thị Hoa</t>
  </si>
  <si>
    <t>Nguyễn Huy Hoàng</t>
  </si>
  <si>
    <t>Nguyễn Thị Hoa</t>
  </si>
  <si>
    <t>Nguyễn Thị Thúy</t>
  </si>
  <si>
    <t>Nguyễn Văn Hưng</t>
  </si>
  <si>
    <t>Phan Thanh Thùy</t>
  </si>
  <si>
    <t>20/06/1997</t>
  </si>
  <si>
    <t>07/04/1996</t>
  </si>
  <si>
    <t>Hoàng Ngọc</t>
  </si>
  <si>
    <t>Phan Thị</t>
  </si>
  <si>
    <t>Giàng Thị</t>
  </si>
  <si>
    <t>Cương</t>
  </si>
  <si>
    <t>Điệp</t>
  </si>
  <si>
    <t>24/02/1996</t>
  </si>
  <si>
    <t>Dương</t>
  </si>
  <si>
    <t>Duy</t>
  </si>
  <si>
    <t>Nông Văn</t>
  </si>
  <si>
    <t>DTN1554110023</t>
  </si>
  <si>
    <t>16/11/1997</t>
  </si>
  <si>
    <t>DTN1554120068</t>
  </si>
  <si>
    <t>Nguyễn Huy</t>
  </si>
  <si>
    <t>08/02/1997</t>
  </si>
  <si>
    <t>26/05/1997</t>
  </si>
  <si>
    <t>DTN1353110136</t>
  </si>
  <si>
    <t>Hưng</t>
  </si>
  <si>
    <t>05/03/1994</t>
  </si>
  <si>
    <t>Linh</t>
  </si>
  <si>
    <t>DTN1554120117</t>
  </si>
  <si>
    <t>Mò</t>
  </si>
  <si>
    <t>25/10/1997</t>
  </si>
  <si>
    <t>Nga</t>
  </si>
  <si>
    <t>23/08/1997</t>
  </si>
  <si>
    <t>Nguyệt</t>
  </si>
  <si>
    <t>01/08/1997</t>
  </si>
  <si>
    <t>An</t>
  </si>
  <si>
    <t>Nguyễn Hoàng</t>
  </si>
  <si>
    <t>22/01/1998</t>
  </si>
  <si>
    <t>Bùi Văn</t>
  </si>
  <si>
    <t>Đông</t>
  </si>
  <si>
    <t>Đinh Thùy</t>
  </si>
  <si>
    <t>Hạnh</t>
  </si>
  <si>
    <t>17/07/1998</t>
  </si>
  <si>
    <t>Hoàn</t>
  </si>
  <si>
    <t>28/05/1997</t>
  </si>
  <si>
    <t>Phương</t>
  </si>
  <si>
    <t>Quyền</t>
  </si>
  <si>
    <t>Trần Thị Hồng</t>
  </si>
  <si>
    <t>Thư</t>
  </si>
  <si>
    <t>DTN1553110070</t>
  </si>
  <si>
    <t>Phan Thanh</t>
  </si>
  <si>
    <t>25/02/1997</t>
  </si>
  <si>
    <t>Đặng Thị</t>
  </si>
  <si>
    <t>Thủy</t>
  </si>
  <si>
    <t>10/10/1998</t>
  </si>
  <si>
    <t>Hứa Thị</t>
  </si>
  <si>
    <t>06/06/1997</t>
  </si>
  <si>
    <t>Trinh</t>
  </si>
  <si>
    <t>Phạm Ngọc</t>
  </si>
  <si>
    <t>Nguyễn Thanh</t>
  </si>
  <si>
    <t>22/08/1997</t>
  </si>
  <si>
    <t>Nguyễn Duy</t>
  </si>
  <si>
    <t>03/01/1997</t>
  </si>
  <si>
    <t>Thanh Hóa</t>
  </si>
  <si>
    <t>Bắc Ninh</t>
  </si>
  <si>
    <t>CNTY48N03</t>
  </si>
  <si>
    <t>TT49(POHE)</t>
  </si>
  <si>
    <t>QLDD46N04</t>
  </si>
  <si>
    <t>QLTNR47N01</t>
  </si>
  <si>
    <t>CNTY49(POHE)</t>
  </si>
  <si>
    <t>Thổ</t>
  </si>
  <si>
    <t>KHMT45N03</t>
  </si>
  <si>
    <t>KTNN47N02</t>
  </si>
  <si>
    <t>HMông</t>
  </si>
  <si>
    <t>CNTY47N01</t>
  </si>
  <si>
    <t>TY47N03</t>
  </si>
  <si>
    <t>QLTN&amp;MT47</t>
  </si>
  <si>
    <t>Trưởng ban</t>
  </si>
  <si>
    <t xml:space="preserve">Số thí sinh dự thi: </t>
  </si>
  <si>
    <t>Số thí sinh vắng thi:</t>
  </si>
  <si>
    <t>ca thi</t>
  </si>
  <si>
    <t>Họ và tên</t>
  </si>
  <si>
    <t>Mã sinh viên</t>
  </si>
  <si>
    <t>PHẦN ĐỌC</t>
  </si>
  <si>
    <t>PHẦN NGHE</t>
  </si>
  <si>
    <t>ca 4 ngay 22 thang 09 nam 2019</t>
  </si>
  <si>
    <t>Bàn Hoàng Tùng</t>
  </si>
  <si>
    <t>ca 3 ngay 22 thang 09 nam 2019</t>
  </si>
  <si>
    <t>Bàng Tiến Anh</t>
  </si>
  <si>
    <t>Bùi Thị Huệ</t>
  </si>
  <si>
    <t>Bùi Tuấn Anh</t>
  </si>
  <si>
    <t>Bùi Văn Hành</t>
  </si>
  <si>
    <t>Bùi Văn Trọng</t>
  </si>
  <si>
    <t>Bùi Xuân Duy</t>
  </si>
  <si>
    <t>Cam Văn Sằn</t>
  </si>
  <si>
    <t>Cao Mạnh Hùng</t>
  </si>
  <si>
    <t>Cao Nguyệt Minh</t>
  </si>
  <si>
    <t>Chu Hải Yến</t>
  </si>
  <si>
    <t>Dương Thị Thanh Thảo</t>
  </si>
  <si>
    <t>Dương Thị Vân</t>
  </si>
  <si>
    <t>Dương Thị Xoan</t>
  </si>
  <si>
    <t>Dương Thùy Linh</t>
  </si>
  <si>
    <t>Dương Văn Long</t>
  </si>
  <si>
    <t>Dương Văn Đô</t>
  </si>
  <si>
    <t>Giàng A Sang</t>
  </si>
  <si>
    <t>Giàng A Sáng</t>
  </si>
  <si>
    <t>Giàng Thị Páo</t>
  </si>
  <si>
    <t>Giàng Thị Sủa</t>
  </si>
  <si>
    <t>Hà Thị Mai</t>
  </si>
  <si>
    <t>Hà Thị Minh Huyền</t>
  </si>
  <si>
    <t>Hà Yến Nhi</t>
  </si>
  <si>
    <t>Hà Đức Lâm</t>
  </si>
  <si>
    <t>Hàng Thị Pàng</t>
  </si>
  <si>
    <t>Hoàng Diệu Linh</t>
  </si>
  <si>
    <t>Hoàng Diệu Thảo</t>
  </si>
  <si>
    <t>Hoàng Hiệp Sỹ</t>
  </si>
  <si>
    <t>Hoàng Ngọc Sơn</t>
  </si>
  <si>
    <t>Hoàng Phương Nam</t>
  </si>
  <si>
    <t>Hoàng Quỳnh Anh</t>
  </si>
  <si>
    <t>Hoàng Quỳnh Trang</t>
  </si>
  <si>
    <t>Hoàng Thị Hải Yến</t>
  </si>
  <si>
    <t>Hoàng Thị Thanh Lam</t>
  </si>
  <si>
    <t>Hoàng Thị Thúy</t>
  </si>
  <si>
    <t>Hoàng Thị Tới</t>
  </si>
  <si>
    <t>Hoàng Tiến Luận</t>
  </si>
  <si>
    <t>Hoàng Văn Hoàn</t>
  </si>
  <si>
    <t>Hoàng Đình Hiển</t>
  </si>
  <si>
    <t>Hoàng Đình Lâm</t>
  </si>
  <si>
    <t>HOÀNG ĐỨC LUẤN</t>
  </si>
  <si>
    <t>Hứa Thị Điểm</t>
  </si>
  <si>
    <t>Hướng Văn Phòng</t>
  </si>
  <si>
    <t>Khoàng Văn Thành</t>
  </si>
  <si>
    <t>Khúc Xuân Thành</t>
  </si>
  <si>
    <t>Kiều Thị Hằng</t>
  </si>
  <si>
    <t>Kiều Thị Thương</t>
  </si>
  <si>
    <t>Lã Thị Kim Uyên</t>
  </si>
  <si>
    <t>Lại Hợp Mậu</t>
  </si>
  <si>
    <t>Lâm Quang Bảo</t>
  </si>
  <si>
    <t>Lâm Văn Học</t>
  </si>
  <si>
    <t>Lê Minh Hiếu</t>
  </si>
  <si>
    <t>Lê Ngọc Long</t>
  </si>
  <si>
    <t>Lê Thị Cẩm Tú</t>
  </si>
  <si>
    <t>Lê Thị Hương Chà</t>
  </si>
  <si>
    <t>Lê Thị Nhật Minh</t>
  </si>
  <si>
    <t>Lê Xuân Lộc</t>
  </si>
  <si>
    <t>Lê Đức Thịnh</t>
  </si>
  <si>
    <t>Lục Thế Quỳnh</t>
  </si>
  <si>
    <t>Lục Tiến Dũng</t>
  </si>
  <si>
    <t>Lục Văn Hùng</t>
  </si>
  <si>
    <t>Lương Thị Hà Trang</t>
  </si>
  <si>
    <t>Lương Thị Lệ Thủy</t>
  </si>
  <si>
    <t>Lương Việt Cường</t>
  </si>
  <si>
    <t>Lường Đại Thược</t>
  </si>
  <si>
    <t>Lưu Anh Tuấn</t>
  </si>
  <si>
    <t>Lưu Lý Trang</t>
  </si>
  <si>
    <t>Lưu Thị Nga</t>
  </si>
  <si>
    <t>Lưu văn Hiếu</t>
  </si>
  <si>
    <t>Lưu Văn Phong</t>
  </si>
  <si>
    <t>Ma Ngọc Sơn</t>
  </si>
  <si>
    <t>Ma Thị Phương Ly</t>
  </si>
  <si>
    <t>Mai Thạch Thắng</t>
  </si>
  <si>
    <t>Mai Tuấn Dũng</t>
  </si>
  <si>
    <t>Mai Xuân Thế</t>
  </si>
  <si>
    <t>Mông Văn Tuấn</t>
  </si>
  <si>
    <t>Ngô Mai Thảo</t>
  </si>
  <si>
    <t>Ngô Trịnh Công</t>
  </si>
  <si>
    <t>Nguyễn Bảo Ngọc</t>
  </si>
  <si>
    <t>Nguyễn Duy Tiến</t>
  </si>
  <si>
    <t>Nguyễn Hoàng Luân</t>
  </si>
  <si>
    <t>Nguyễn Hữu Quyền</t>
  </si>
  <si>
    <t>Nguyễn Mai Ly</t>
  </si>
  <si>
    <t>Nguyễn Minh Hiếu</t>
  </si>
  <si>
    <t>Nguyễn Ngọc Dương</t>
  </si>
  <si>
    <t>Nguyễn Ngọc Hải</t>
  </si>
  <si>
    <t>Nguyễn Phương Thảo</t>
  </si>
  <si>
    <t>Nguyễn Quang Trung</t>
  </si>
  <si>
    <t>Nguyễn Thái Kiên</t>
  </si>
  <si>
    <t>Nguyễn Thanh Dung</t>
  </si>
  <si>
    <t>Nguyễn Thanh Tuấn</t>
  </si>
  <si>
    <t>Nguyễn Thị Bến</t>
  </si>
  <si>
    <t>Nguyễn Thị Hải Linh</t>
  </si>
  <si>
    <t>Nguyễn Thị Khuyên</t>
  </si>
  <si>
    <t>Nguyễn Thị Linh</t>
  </si>
  <si>
    <t>Nguyễn Thị Loan</t>
  </si>
  <si>
    <t>Nguyễn Thị Mai Thìn</t>
  </si>
  <si>
    <t>Nguyễn Thị Mỹ Linh</t>
  </si>
  <si>
    <t>Nguyễn Thị Ngọc Hà</t>
  </si>
  <si>
    <t>Nguyễn Thị Nhị</t>
  </si>
  <si>
    <t>Nguyễn Thị Thanh Hà</t>
  </si>
  <si>
    <t>Nguyễn Thị Thao</t>
  </si>
  <si>
    <t>Nguyễn Thị Thư</t>
  </si>
  <si>
    <t>Nguyễn Thị Thủy</t>
  </si>
  <si>
    <t>Nguyễn Thị Thúy Nga</t>
  </si>
  <si>
    <t>Nguyễn Thị Tình</t>
  </si>
  <si>
    <t>Nguyễn Thị Y Phụng</t>
  </si>
  <si>
    <t>Nguyễn Thu Hằng</t>
  </si>
  <si>
    <t>Nguyễn Trần Thành</t>
  </si>
  <si>
    <t>Nguyễn Văn Chiến</t>
  </si>
  <si>
    <t>Nguyễn Văn Giang</t>
  </si>
  <si>
    <t>Nguyễn Văn Hoàn</t>
  </si>
  <si>
    <t>Nguyễn Văn Khoa</t>
  </si>
  <si>
    <t>Nguyễn Văn Kiều</t>
  </si>
  <si>
    <t>Nguyễn Văn Lương</t>
  </si>
  <si>
    <t>Nguyễn Văn Mạnh</t>
  </si>
  <si>
    <t>Nguyễn Văn Nam</t>
  </si>
  <si>
    <t>Nguyễn Văn Quyền</t>
  </si>
  <si>
    <t>Nguyễn Văn Thiệu</t>
  </si>
  <si>
    <t>Nguyễn Văn Thủy</t>
  </si>
  <si>
    <t>Nguyễn Văn Việt</t>
  </si>
  <si>
    <t>Nguyễn Văn Đức</t>
  </si>
  <si>
    <t>Nguyễn Việt Hoàng</t>
  </si>
  <si>
    <t>Nguyễn Việt Trinh</t>
  </si>
  <si>
    <t>Nguyễn Xuân Thịnh</t>
  </si>
  <si>
    <t>Nguyễn Xuân Toàn</t>
  </si>
  <si>
    <t>Nguyễn Đắc Nguyên</t>
  </si>
  <si>
    <t>Nguyễn Đức Toàn</t>
  </si>
  <si>
    <t>Nông Chí Hiểu</t>
  </si>
  <si>
    <t>Nông Hoàng Mạnh</t>
  </si>
  <si>
    <t>Nông Mã Lâm</t>
  </si>
  <si>
    <t>Nông Thị Khánh Ly</t>
  </si>
  <si>
    <t>Nông Thiện Quân</t>
  </si>
  <si>
    <t>Nông Thu Trà</t>
  </si>
  <si>
    <t>Nông Tuấn Ninh</t>
  </si>
  <si>
    <t>Nông Văn Hùng</t>
  </si>
  <si>
    <t>Phạm Hồng Thức</t>
  </si>
  <si>
    <t>Phạm Minh Tuấn</t>
  </si>
  <si>
    <t>Phạm Ngọc Sơn</t>
  </si>
  <si>
    <t>Phạm Như Quỳnh</t>
  </si>
  <si>
    <t>Phạm Thị Hồng</t>
  </si>
  <si>
    <t>Phạm Thị Hồng Tươi</t>
  </si>
  <si>
    <t>Phạm Thị Thanh Tâm</t>
  </si>
  <si>
    <t>Phạm Thị Trang</t>
  </si>
  <si>
    <t>Phạm Văn Chiến</t>
  </si>
  <si>
    <t>Phạm Văn Cương</t>
  </si>
  <si>
    <t>Phạm Văn Sỹ</t>
  </si>
  <si>
    <t>Phan Mạnh Cường</t>
  </si>
  <si>
    <t>Phan Thị Kim Chi</t>
  </si>
  <si>
    <t>Phan Thị Lũy</t>
  </si>
  <si>
    <t>Phan Thị Mỹ Linh</t>
  </si>
  <si>
    <t>Phan Tuấn Vũ</t>
  </si>
  <si>
    <t>Phùng Thị Loan</t>
  </si>
  <si>
    <t>Quan Thị Viện</t>
  </si>
  <si>
    <t>Sùng A Giả</t>
  </si>
  <si>
    <t>Sừng Á Hải</t>
  </si>
  <si>
    <t>Tẩn A Sơn</t>
  </si>
  <si>
    <t>Thân Trọng Tiến</t>
  </si>
  <si>
    <t>Tô Thị Ánh Dương</t>
  </si>
  <si>
    <t>Tô Thị Hòa</t>
  </si>
  <si>
    <t>Trần Hữu Sỹ</t>
  </si>
  <si>
    <t>Trần Huyền Trang</t>
  </si>
  <si>
    <t>Trần Thị Hoài Phương</t>
  </si>
  <si>
    <t>Trần Thị Hồng Nguyệt</t>
  </si>
  <si>
    <t>Trần Thị Ninh</t>
  </si>
  <si>
    <t>Trần Thị Phương Anh</t>
  </si>
  <si>
    <t>Trần Thị Quyên</t>
  </si>
  <si>
    <t>Trần Thị Trinh</t>
  </si>
  <si>
    <t>Trần Tuấn Hùng</t>
  </si>
  <si>
    <t>Trần Việt Tiệp</t>
  </si>
  <si>
    <t>Trần Đức Lợi</t>
  </si>
  <si>
    <t>Triệu Mùi Khe</t>
  </si>
  <si>
    <t>Triệu Thị Điệp</t>
  </si>
  <si>
    <t>Trịnh Minh Phương Thảo</t>
  </si>
  <si>
    <t>Trịnh Ngọc Bảo</t>
  </si>
  <si>
    <t>Trịnh Thành Tâm</t>
  </si>
  <si>
    <t>Trịnh Thị Hồng Hạnh</t>
  </si>
  <si>
    <t>Trương Duy Anh</t>
  </si>
  <si>
    <t>Trương Văn Công</t>
  </si>
  <si>
    <t>Trương Việt Anh</t>
  </si>
  <si>
    <t>Vàng A Sấu</t>
  </si>
  <si>
    <t>Vũ Hoàng Tuấn Anh</t>
  </si>
  <si>
    <t>Vũ Thị Thanh Thủy</t>
  </si>
  <si>
    <t>Vũ Trọng Tú</t>
  </si>
  <si>
    <t>Vũ Đình Long</t>
  </si>
  <si>
    <t>Đàm Bảo Chung</t>
  </si>
  <si>
    <t>Đàm Tuấn Anh</t>
  </si>
  <si>
    <t>Đặng Thị Nhung</t>
  </si>
  <si>
    <t>Đặng Thị Thùy Linh</t>
  </si>
  <si>
    <t>Đặng Văn Khương</t>
  </si>
  <si>
    <t>Đặng Văn Thường</t>
  </si>
  <si>
    <t>Đào Thị Tùng Lâm</t>
  </si>
  <si>
    <t>Đinh Thị Huế</t>
  </si>
  <si>
    <t>Đinh Thùy Trâm</t>
  </si>
  <si>
    <t>Đỗ Duy Hùng</t>
  </si>
  <si>
    <t>Đỗ Trung Hiếu</t>
  </si>
  <si>
    <t>Đoàn Ngọc Kiên</t>
  </si>
  <si>
    <t>Đoàn Ngọc Trâm</t>
  </si>
  <si>
    <t>DTN1658520007</t>
  </si>
  <si>
    <t>Bàng Tiến</t>
  </si>
  <si>
    <t>06/11/1998</t>
  </si>
  <si>
    <t>DTN1553050001</t>
  </si>
  <si>
    <t>Bùi Tuấn</t>
  </si>
  <si>
    <t>11/04/1997</t>
  </si>
  <si>
    <t>Mường</t>
  </si>
  <si>
    <t>DTN1554110002</t>
  </si>
  <si>
    <t>20/01/1997</t>
  </si>
  <si>
    <t>DTN1553160002</t>
  </si>
  <si>
    <t>Đàm Tuấn</t>
  </si>
  <si>
    <t>DTN1453110180</t>
  </si>
  <si>
    <t>Hoàng Quỳnh</t>
  </si>
  <si>
    <t>22/12/1996</t>
  </si>
  <si>
    <t>DTN1554110001</t>
  </si>
  <si>
    <t>Trần Thị Phương</t>
  </si>
  <si>
    <t>DTN1353040074</t>
  </si>
  <si>
    <t>Trương Duy</t>
  </si>
  <si>
    <t>02/10/1995</t>
  </si>
  <si>
    <t>DTN1554110003</t>
  </si>
  <si>
    <t>Trương Việt</t>
  </si>
  <si>
    <t>DTN1454120004</t>
  </si>
  <si>
    <t>Vũ Hoàng Tuấn</t>
  </si>
  <si>
    <t>23/09/1996</t>
  </si>
  <si>
    <t>DTN1453110011</t>
  </si>
  <si>
    <t>Lâm Quang</t>
  </si>
  <si>
    <t>19/11/1996</t>
  </si>
  <si>
    <t>DTN1554110107</t>
  </si>
  <si>
    <t>Trịnh Ngọc</t>
  </si>
  <si>
    <t>09/06/1996</t>
  </si>
  <si>
    <t>DTN1553050015</t>
  </si>
  <si>
    <t>Bến</t>
  </si>
  <si>
    <t>12/07/1997</t>
  </si>
  <si>
    <t>DTN1653110002</t>
  </si>
  <si>
    <t>Lê Thị Hương</t>
  </si>
  <si>
    <t>Chà</t>
  </si>
  <si>
    <t>15/07/1998</t>
  </si>
  <si>
    <t>DTN1553050019</t>
  </si>
  <si>
    <t>Phan Thị Kim</t>
  </si>
  <si>
    <t>Chi</t>
  </si>
  <si>
    <t>15/08/1997</t>
  </si>
  <si>
    <t>DTN1353110026</t>
  </si>
  <si>
    <t>Chiến</t>
  </si>
  <si>
    <t>13/02/1994</t>
  </si>
  <si>
    <t>DTN1553050021</t>
  </si>
  <si>
    <t>Phạm Văn</t>
  </si>
  <si>
    <t>15/03/1997</t>
  </si>
  <si>
    <t>DTN1454120025</t>
  </si>
  <si>
    <t>Đàm Bảo</t>
  </si>
  <si>
    <t>Chung</t>
  </si>
  <si>
    <t>DTN1253110005</t>
  </si>
  <si>
    <t>Ngô Trịnh</t>
  </si>
  <si>
    <t>Công</t>
  </si>
  <si>
    <t>07/11/1994</t>
  </si>
  <si>
    <t>DTN1653050330</t>
  </si>
  <si>
    <t>Trương Văn</t>
  </si>
  <si>
    <t>10/06/1998</t>
  </si>
  <si>
    <t>Hưng Yên</t>
  </si>
  <si>
    <t>DTN1653050183</t>
  </si>
  <si>
    <t>05/08/1998</t>
  </si>
  <si>
    <t>DTN1553110010</t>
  </si>
  <si>
    <t>Lương Việt</t>
  </si>
  <si>
    <t>20/06/1996</t>
  </si>
  <si>
    <t>DTN1353110038</t>
  </si>
  <si>
    <t>Phan Mạnh</t>
  </si>
  <si>
    <t>03/10/1991</t>
  </si>
  <si>
    <t>DTN1553050041</t>
  </si>
  <si>
    <t>Điểm</t>
  </si>
  <si>
    <t>DTN1553050042</t>
  </si>
  <si>
    <t>Triệu Thị</t>
  </si>
  <si>
    <t>21/06/1997</t>
  </si>
  <si>
    <t>DTN1553050044</t>
  </si>
  <si>
    <t>Đô</t>
  </si>
  <si>
    <t>02/05/1997</t>
  </si>
  <si>
    <t>DTN1553050045</t>
  </si>
  <si>
    <t>Đức</t>
  </si>
  <si>
    <t>DTN1755150010</t>
  </si>
  <si>
    <t>23/09/1999</t>
  </si>
  <si>
    <t>DTN1653050279</t>
  </si>
  <si>
    <t>17/06/1998</t>
  </si>
  <si>
    <t>DTN1663160003</t>
  </si>
  <si>
    <t>Lục Tiến</t>
  </si>
  <si>
    <t>Dũng</t>
  </si>
  <si>
    <t>13/05/1991</t>
  </si>
  <si>
    <t>DTN1753130005</t>
  </si>
  <si>
    <t>Mai Tuấn</t>
  </si>
  <si>
    <t>26/02/1999</t>
  </si>
  <si>
    <t>DTN1653050413</t>
  </si>
  <si>
    <t>Nguyễn Ngọc</t>
  </si>
  <si>
    <t>06/08/1998</t>
  </si>
  <si>
    <t>Hà Nội</t>
  </si>
  <si>
    <t>DTN1653050402</t>
  </si>
  <si>
    <t>Tô Thị Ánh</t>
  </si>
  <si>
    <t>15/10/1998</t>
  </si>
  <si>
    <t>DTN1653110001</t>
  </si>
  <si>
    <t>Bùi Xuân</t>
  </si>
  <si>
    <t>15/08/1998</t>
  </si>
  <si>
    <t>DTN1654140013</t>
  </si>
  <si>
    <t>Sùng A</t>
  </si>
  <si>
    <t>Giả</t>
  </si>
  <si>
    <t>DTN1453110036</t>
  </si>
  <si>
    <t>Giang</t>
  </si>
  <si>
    <t>24/01/1996</t>
  </si>
  <si>
    <t>DTN1653040091</t>
  </si>
  <si>
    <t>Nguyễn Thị Ngọc</t>
  </si>
  <si>
    <t>Hà</t>
  </si>
  <si>
    <t>DTN1554120053</t>
  </si>
  <si>
    <t>Nguyễn Thị Thanh</t>
  </si>
  <si>
    <t>18/12/1997</t>
  </si>
  <si>
    <t>DTN1553050054</t>
  </si>
  <si>
    <t>DTN18LT4120002</t>
  </si>
  <si>
    <t>Sừng Á</t>
  </si>
  <si>
    <t>03/05/1997</t>
  </si>
  <si>
    <t>Hà nhì</t>
  </si>
  <si>
    <t>DTN1654140015</t>
  </si>
  <si>
    <t>Kiều Thị</t>
  </si>
  <si>
    <t>Hằng</t>
  </si>
  <si>
    <t>21/07/1998</t>
  </si>
  <si>
    <t>DTN1453050050</t>
  </si>
  <si>
    <t>Nguyễn Thu</t>
  </si>
  <si>
    <t>22/07/1996</t>
  </si>
  <si>
    <t>DTN1454120316</t>
  </si>
  <si>
    <t>Hành</t>
  </si>
  <si>
    <t>28/05/1995</t>
  </si>
  <si>
    <t>DTN1673160001</t>
  </si>
  <si>
    <t>Trịnh Thị Hồng</t>
  </si>
  <si>
    <t>24/10/1983</t>
  </si>
  <si>
    <t>DTN1553050076</t>
  </si>
  <si>
    <t>Hoàng Đình</t>
  </si>
  <si>
    <t>Hiển</t>
  </si>
  <si>
    <t>14/09/1997</t>
  </si>
  <si>
    <t>DTN1353070132</t>
  </si>
  <si>
    <t>Đỗ Trung</t>
  </si>
  <si>
    <t>25/08/1995</t>
  </si>
  <si>
    <t>DTN1553170036</t>
  </si>
  <si>
    <t>Lê Minh</t>
  </si>
  <si>
    <t>14/10/1997</t>
  </si>
  <si>
    <t>DTN1553050085</t>
  </si>
  <si>
    <t>Lưu văn</t>
  </si>
  <si>
    <t>06/08/1997</t>
  </si>
  <si>
    <t>DTN1553070017</t>
  </si>
  <si>
    <t>Nguyễn Minh</t>
  </si>
  <si>
    <t>DTN1653110023</t>
  </si>
  <si>
    <t>Nông Chí</t>
  </si>
  <si>
    <t>Hiểu</t>
  </si>
  <si>
    <t>21/04/1998</t>
  </si>
  <si>
    <t>DTN1553060021</t>
  </si>
  <si>
    <t>Tô Thị</t>
  </si>
  <si>
    <t>Hòa</t>
  </si>
  <si>
    <t>07/11/1997</t>
  </si>
  <si>
    <t>DTN1653170015</t>
  </si>
  <si>
    <t>01/12/1996</t>
  </si>
  <si>
    <t>DTN1553050091</t>
  </si>
  <si>
    <t>18/02/1997</t>
  </si>
  <si>
    <t>Bẩy</t>
  </si>
  <si>
    <t>DTN1653110017</t>
  </si>
  <si>
    <t>Nguyễn Việt</t>
  </si>
  <si>
    <t>14/09/1998</t>
  </si>
  <si>
    <t>DTN1553050096</t>
  </si>
  <si>
    <t>Lâm Văn</t>
  </si>
  <si>
    <t>Học</t>
  </si>
  <si>
    <t>01/06/1997</t>
  </si>
  <si>
    <t>DTN1653050253</t>
  </si>
  <si>
    <t>Hồng</t>
  </si>
  <si>
    <t>DTN1353050058</t>
  </si>
  <si>
    <t>Đinh Thị</t>
  </si>
  <si>
    <t>Huế</t>
  </si>
  <si>
    <t>30/12/1995</t>
  </si>
  <si>
    <t>DTN1653070028</t>
  </si>
  <si>
    <t>Bùi Thị</t>
  </si>
  <si>
    <t>07/01/1999</t>
  </si>
  <si>
    <t>DTN1653110009</t>
  </si>
  <si>
    <t>Cao Mạnh</t>
  </si>
  <si>
    <t>04/05/1998</t>
  </si>
  <si>
    <t>DTN1664120001</t>
  </si>
  <si>
    <t>Đỗ Duy</t>
  </si>
  <si>
    <t>DTN1663060002</t>
  </si>
  <si>
    <t>Lục Văn</t>
  </si>
  <si>
    <t>13/08/1987</t>
  </si>
  <si>
    <t>DTN1554140094</t>
  </si>
  <si>
    <t>28/10/1997</t>
  </si>
  <si>
    <t>DTN1553170014</t>
  </si>
  <si>
    <t>Trần Tuấn</t>
  </si>
  <si>
    <t>DTN1553170016</t>
  </si>
  <si>
    <t>Hà Thị Minh</t>
  </si>
  <si>
    <t>Huyền</t>
  </si>
  <si>
    <t>18/07/1997</t>
  </si>
  <si>
    <t>DTN1554140021</t>
  </si>
  <si>
    <t>Triệu Mùi</t>
  </si>
  <si>
    <t>Khe</t>
  </si>
  <si>
    <t>03/12/1996</t>
  </si>
  <si>
    <t>DTN1553110022</t>
  </si>
  <si>
    <t>Khoa</t>
  </si>
  <si>
    <t>02/08/1997</t>
  </si>
  <si>
    <t>DTN1755150001</t>
  </si>
  <si>
    <t>Đặng Văn</t>
  </si>
  <si>
    <t>Khương</t>
  </si>
  <si>
    <t>10/02/1995</t>
  </si>
  <si>
    <t>DTN1553050127</t>
  </si>
  <si>
    <t>Khuyên</t>
  </si>
  <si>
    <t>DTN1554120089</t>
  </si>
  <si>
    <t>Đoàn Ngọc</t>
  </si>
  <si>
    <t>Kiên</t>
  </si>
  <si>
    <t>13/05/1997</t>
  </si>
  <si>
    <t>DTN1553160100</t>
  </si>
  <si>
    <t>Nguyễn Thái</t>
  </si>
  <si>
    <t>03/08/1997</t>
  </si>
  <si>
    <t>DTN1553040042</t>
  </si>
  <si>
    <t>Kiều</t>
  </si>
  <si>
    <t>18/11/1997</t>
  </si>
  <si>
    <t>DTN1554140025</t>
  </si>
  <si>
    <t>Hoàng Thị Thanh</t>
  </si>
  <si>
    <t>Lam</t>
  </si>
  <si>
    <t>10/07/1997</t>
  </si>
  <si>
    <t>DTN1553110024</t>
  </si>
  <si>
    <t>Đào Thị Tùng</t>
  </si>
  <si>
    <t>Lâm</t>
  </si>
  <si>
    <t>21/10/1997</t>
  </si>
  <si>
    <t>DTN1558510025</t>
  </si>
  <si>
    <t>Hà Đức</t>
  </si>
  <si>
    <t>11/08/1996</t>
  </si>
  <si>
    <t>DTN1653110045</t>
  </si>
  <si>
    <t>01/09/1998</t>
  </si>
  <si>
    <t>DTN17530A0008</t>
  </si>
  <si>
    <t>Nông Mã</t>
  </si>
  <si>
    <t>03/07/1998</t>
  </si>
  <si>
    <t>DTN1553050138</t>
  </si>
  <si>
    <t>Đặng Thị Thùy</t>
  </si>
  <si>
    <t>02/01/1997</t>
  </si>
  <si>
    <t>DTN1553050142</t>
  </si>
  <si>
    <t>Dương Thùy</t>
  </si>
  <si>
    <t>05/04/1997</t>
  </si>
  <si>
    <t>DTN1553050137</t>
  </si>
  <si>
    <t>Hoàng Diệu</t>
  </si>
  <si>
    <t>22/07/1997</t>
  </si>
  <si>
    <t>DTN1553050135</t>
  </si>
  <si>
    <t>17/05/1997</t>
  </si>
  <si>
    <t>DTN1558510059</t>
  </si>
  <si>
    <t>Nguyễn Thị Hải</t>
  </si>
  <si>
    <t>09/10/1997</t>
  </si>
  <si>
    <t>DTN1553050139</t>
  </si>
  <si>
    <t>Nguyễn Thị Mỹ</t>
  </si>
  <si>
    <t>04/03/1997</t>
  </si>
  <si>
    <t>DTN1553170018</t>
  </si>
  <si>
    <t>Phan Thị Mỹ</t>
  </si>
  <si>
    <t>DTN1653050299</t>
  </si>
  <si>
    <t>Loan</t>
  </si>
  <si>
    <t>25/08/1998</t>
  </si>
  <si>
    <t>DTN18LT4120003</t>
  </si>
  <si>
    <t>Phùng Thị</t>
  </si>
  <si>
    <t>DTN1454120147</t>
  </si>
  <si>
    <t>Lê Xuân</t>
  </si>
  <si>
    <t>Lộc</t>
  </si>
  <si>
    <t>10/09/1995</t>
  </si>
  <si>
    <t>Đà Nẵng</t>
  </si>
  <si>
    <t>DTN1755150004</t>
  </si>
  <si>
    <t>Trần Đức</t>
  </si>
  <si>
    <t>Lợi</t>
  </si>
  <si>
    <t>04/09/1999</t>
  </si>
  <si>
    <t>DTN1553050146</t>
  </si>
  <si>
    <t>14/08/1997</t>
  </si>
  <si>
    <t>DTN1653170030</t>
  </si>
  <si>
    <t>Lê Ngọc</t>
  </si>
  <si>
    <t>06/01/1998</t>
  </si>
  <si>
    <t>DTN1553110027</t>
  </si>
  <si>
    <t>Vũ Đình</t>
  </si>
  <si>
    <t>DTN1553050148</t>
  </si>
  <si>
    <t>Luân</t>
  </si>
  <si>
    <t>DTN1353120010</t>
  </si>
  <si>
    <t>HOÀNG ĐỨC</t>
  </si>
  <si>
    <t>LUẤN</t>
  </si>
  <si>
    <t>07/09/1994</t>
  </si>
  <si>
    <t>DTN1354110031</t>
  </si>
  <si>
    <t>Hoàng Tiến</t>
  </si>
  <si>
    <t>Luận</t>
  </si>
  <si>
    <t>12/05/1995</t>
  </si>
  <si>
    <t>DTN1553050150</t>
  </si>
  <si>
    <t>Lương</t>
  </si>
  <si>
    <t>DTN1553050151</t>
  </si>
  <si>
    <t>25/01/1997</t>
  </si>
  <si>
    <t>DTN1554290018</t>
  </si>
  <si>
    <t>Lũy</t>
  </si>
  <si>
    <t>23/10/1997</t>
  </si>
  <si>
    <t>DTN1553110028</t>
  </si>
  <si>
    <t>Ma Thị Phương</t>
  </si>
  <si>
    <t>11/09/1997</t>
  </si>
  <si>
    <t>DTN1755150005</t>
  </si>
  <si>
    <t>Nguyễn Mai</t>
  </si>
  <si>
    <t>02/04/1999</t>
  </si>
  <si>
    <t>DTN1553070079</t>
  </si>
  <si>
    <t>Nông Thị Khánh</t>
  </si>
  <si>
    <t>DTN1653050142</t>
  </si>
  <si>
    <t>Mai</t>
  </si>
  <si>
    <t>21/05/1998</t>
  </si>
  <si>
    <t>CaoLan</t>
  </si>
  <si>
    <t>DTN1558510071</t>
  </si>
  <si>
    <t>Nông Hoàng</t>
  </si>
  <si>
    <t>19/05/1997</t>
  </si>
  <si>
    <t>DTN1453050093</t>
  </si>
  <si>
    <t>21/06/1996</t>
  </si>
  <si>
    <t>DTN1453050094</t>
  </si>
  <si>
    <t>Lại Hợp</t>
  </si>
  <si>
    <t>Mậu</t>
  </si>
  <si>
    <t>DTN1354120218</t>
  </si>
  <si>
    <t>Cao Nguyệt</t>
  </si>
  <si>
    <t>16/07/1995</t>
  </si>
  <si>
    <t>San Chí</t>
  </si>
  <si>
    <t>DTN1554110114</t>
  </si>
  <si>
    <t>Lê Thị Nhật</t>
  </si>
  <si>
    <t>01/09/1997</t>
  </si>
  <si>
    <t>DTN1553040052</t>
  </si>
  <si>
    <t>Hoàng Phương</t>
  </si>
  <si>
    <t>DTN1653050447</t>
  </si>
  <si>
    <t>21/01/1998</t>
  </si>
  <si>
    <t>112</t>
  </si>
  <si>
    <t>DTN1653110024</t>
  </si>
  <si>
    <t>Lưu Thị</t>
  </si>
  <si>
    <t>26/11/1998</t>
  </si>
  <si>
    <t>113</t>
  </si>
  <si>
    <t>DTN1553060031</t>
  </si>
  <si>
    <t>28/04/1997</t>
  </si>
  <si>
    <t>114</t>
  </si>
  <si>
    <t>DTN1553060032</t>
  </si>
  <si>
    <t>Nguyễn Bảo</t>
  </si>
  <si>
    <t>Ngọc</t>
  </si>
  <si>
    <t>10/08/1997</t>
  </si>
  <si>
    <t>115</t>
  </si>
  <si>
    <t>DTN1453110102</t>
  </si>
  <si>
    <t>Nguyễn Đắc</t>
  </si>
  <si>
    <t>Nguyên</t>
  </si>
  <si>
    <t>01/05/1996</t>
  </si>
  <si>
    <t>116</t>
  </si>
  <si>
    <t>DTN1553050177</t>
  </si>
  <si>
    <t>18/09/1997</t>
  </si>
  <si>
    <t>117</t>
  </si>
  <si>
    <t>DTN1553050178</t>
  </si>
  <si>
    <t>Hà Yến</t>
  </si>
  <si>
    <t>Nhi</t>
  </si>
  <si>
    <t>118</t>
  </si>
  <si>
    <t>DTN1553050180</t>
  </si>
  <si>
    <t>Nhị</t>
  </si>
  <si>
    <t>18/05/1997</t>
  </si>
  <si>
    <t>119</t>
  </si>
  <si>
    <t>DTN1653110041</t>
  </si>
  <si>
    <t>Nhung</t>
  </si>
  <si>
    <t>120</t>
  </si>
  <si>
    <t>DTN1554120235</t>
  </si>
  <si>
    <t>Nông Tuấn</t>
  </si>
  <si>
    <t>Ninh</t>
  </si>
  <si>
    <t>17/11/1997</t>
  </si>
  <si>
    <t>121</t>
  </si>
  <si>
    <t>DTN1553170022</t>
  </si>
  <si>
    <t>Trần Thị</t>
  </si>
  <si>
    <t>12/08/1997</t>
  </si>
  <si>
    <t>122</t>
  </si>
  <si>
    <t>DTN1653110018</t>
  </si>
  <si>
    <t>Hàng Thị</t>
  </si>
  <si>
    <t>Pàng</t>
  </si>
  <si>
    <t>28/03/1998</t>
  </si>
  <si>
    <t>123</t>
  </si>
  <si>
    <t>DTN1554120138</t>
  </si>
  <si>
    <t>Páo</t>
  </si>
  <si>
    <t>05/06/1997</t>
  </si>
  <si>
    <t>124</t>
  </si>
  <si>
    <t>DTN1553050190</t>
  </si>
  <si>
    <t>Lưu Văn</t>
  </si>
  <si>
    <t>Phong</t>
  </si>
  <si>
    <t>125</t>
  </si>
  <si>
    <t>DTN1663110009</t>
  </si>
  <si>
    <t>Hướng Văn</t>
  </si>
  <si>
    <t>Phòng</t>
  </si>
  <si>
    <t>21/12/1991</t>
  </si>
  <si>
    <t>126</t>
  </si>
  <si>
    <t>DTN1653040022</t>
  </si>
  <si>
    <t>Nguyễn Thị Y</t>
  </si>
  <si>
    <t>Phụng</t>
  </si>
  <si>
    <t>127</t>
  </si>
  <si>
    <t>DTN1553050194</t>
  </si>
  <si>
    <t>Trần Thị Hoài</t>
  </si>
  <si>
    <t>21/12/1997</t>
  </si>
  <si>
    <t>128</t>
  </si>
  <si>
    <t>DTN1653110043</t>
  </si>
  <si>
    <t>Nông Thiện</t>
  </si>
  <si>
    <t>05/07/1998</t>
  </si>
  <si>
    <t>129</t>
  </si>
  <si>
    <t>DTN1553050199</t>
  </si>
  <si>
    <t>Quyên</t>
  </si>
  <si>
    <t>06/02/1997</t>
  </si>
  <si>
    <t>Hà Nam</t>
  </si>
  <si>
    <t>130</t>
  </si>
  <si>
    <t>DTN1658520001</t>
  </si>
  <si>
    <t>06/03/1998</t>
  </si>
  <si>
    <t>131</t>
  </si>
  <si>
    <t>DTN1553050200</t>
  </si>
  <si>
    <t>04/02/1997</t>
  </si>
  <si>
    <t>132</t>
  </si>
  <si>
    <t>DTN1153180078</t>
  </si>
  <si>
    <t>Lục Thế</t>
  </si>
  <si>
    <t>26/11/1990</t>
  </si>
  <si>
    <t>133</t>
  </si>
  <si>
    <t>DTN1653110014</t>
  </si>
  <si>
    <t>Phạm Như</t>
  </si>
  <si>
    <t>134</t>
  </si>
  <si>
    <t>DTN1553060040</t>
  </si>
  <si>
    <t>Cam Văn</t>
  </si>
  <si>
    <t>Sằn</t>
  </si>
  <si>
    <t>27/01/1997</t>
  </si>
  <si>
    <t>135</t>
  </si>
  <si>
    <t>DTN1453160050</t>
  </si>
  <si>
    <t>Giàng A</t>
  </si>
  <si>
    <t>Sang</t>
  </si>
  <si>
    <t>01/02/1993</t>
  </si>
  <si>
    <t>136</t>
  </si>
  <si>
    <t>DTN1663160007</t>
  </si>
  <si>
    <t>Sáng</t>
  </si>
  <si>
    <t>17/07/1994</t>
  </si>
  <si>
    <t>137</t>
  </si>
  <si>
    <t>DTN1654110058</t>
  </si>
  <si>
    <t>Vàng A</t>
  </si>
  <si>
    <t>Sấu</t>
  </si>
  <si>
    <t>08/10/1998</t>
  </si>
  <si>
    <t>138</t>
  </si>
  <si>
    <t>DTN1553160045</t>
  </si>
  <si>
    <t>Sơn</t>
  </si>
  <si>
    <t>02/11/1997</t>
  </si>
  <si>
    <t>139</t>
  </si>
  <si>
    <t>DTN1553040149</t>
  </si>
  <si>
    <t>Ma Ngọc</t>
  </si>
  <si>
    <t>140</t>
  </si>
  <si>
    <t>DTN1553050210</t>
  </si>
  <si>
    <t>28/11/1997</t>
  </si>
  <si>
    <t>141</t>
  </si>
  <si>
    <t>DTN1554110058</t>
  </si>
  <si>
    <t>Tẩn A</t>
  </si>
  <si>
    <t>02/08/1996</t>
  </si>
  <si>
    <t>142</t>
  </si>
  <si>
    <t>DTN1554110059</t>
  </si>
  <si>
    <t>Sủa</t>
  </si>
  <si>
    <t>143</t>
  </si>
  <si>
    <t>DTN1554140046</t>
  </si>
  <si>
    <t>Hoàng Hiệp</t>
  </si>
  <si>
    <t>Sỹ</t>
  </si>
  <si>
    <t>27/09/1996</t>
  </si>
  <si>
    <t>144</t>
  </si>
  <si>
    <t>DTN1553050213</t>
  </si>
  <si>
    <t>14/02/1997</t>
  </si>
  <si>
    <t>145</t>
  </si>
  <si>
    <t>DTN1553050214</t>
  </si>
  <si>
    <t>Trần Hữu</t>
  </si>
  <si>
    <t>146</t>
  </si>
  <si>
    <t>DTN1653050010</t>
  </si>
  <si>
    <t>Phạm Thị Thanh</t>
  </si>
  <si>
    <t>Tâm</t>
  </si>
  <si>
    <t>22/05/1998</t>
  </si>
  <si>
    <t>147</t>
  </si>
  <si>
    <t>DTN1558520004</t>
  </si>
  <si>
    <t>Trịnh Thành</t>
  </si>
  <si>
    <t>13/08/1997</t>
  </si>
  <si>
    <t>148</t>
  </si>
  <si>
    <t>DTN18LT4120008</t>
  </si>
  <si>
    <t>Tiến</t>
  </si>
  <si>
    <t>01/08/1996</t>
  </si>
  <si>
    <t/>
  </si>
  <si>
    <t>149</t>
  </si>
  <si>
    <t>DTN1753050093</t>
  </si>
  <si>
    <t>Thân Trọng</t>
  </si>
  <si>
    <t>14/09/1999</t>
  </si>
  <si>
    <t>150</t>
  </si>
  <si>
    <t>DTN1430A0404</t>
  </si>
  <si>
    <t>Trần Việt</t>
  </si>
  <si>
    <t>Tiệp</t>
  </si>
  <si>
    <t>06/01/1994</t>
  </si>
  <si>
    <t>151</t>
  </si>
  <si>
    <t>DTN1553170029</t>
  </si>
  <si>
    <t>Tình</t>
  </si>
  <si>
    <t>26/11/1997</t>
  </si>
  <si>
    <t>152</t>
  </si>
  <si>
    <t>DTN1553070047</t>
  </si>
  <si>
    <t>Toàn</t>
  </si>
  <si>
    <t>153</t>
  </si>
  <si>
    <t>DTN1554120193</t>
  </si>
  <si>
    <t>Nguyễn Xuân</t>
  </si>
  <si>
    <t>07/08/1997</t>
  </si>
  <si>
    <t>154</t>
  </si>
  <si>
    <t>DTN1554140054</t>
  </si>
  <si>
    <t>Tới</t>
  </si>
  <si>
    <t>155</t>
  </si>
  <si>
    <t>DTN1253110076</t>
  </si>
  <si>
    <t>Lê Thị Cẩm</t>
  </si>
  <si>
    <t>04/03/1994</t>
  </si>
  <si>
    <t>156</t>
  </si>
  <si>
    <t>DTN1553050269</t>
  </si>
  <si>
    <t>Vũ Trọng</t>
  </si>
  <si>
    <t>14/09/1996</t>
  </si>
  <si>
    <t>157</t>
  </si>
  <si>
    <t>DTN1553110040</t>
  </si>
  <si>
    <t>Mai Thạch</t>
  </si>
  <si>
    <t>26/10/1997</t>
  </si>
  <si>
    <t>158</t>
  </si>
  <si>
    <t>DTN1558510040</t>
  </si>
  <si>
    <t>Khoàng Văn</t>
  </si>
  <si>
    <t>Thành</t>
  </si>
  <si>
    <t>11/10/1997</t>
  </si>
  <si>
    <t>159</t>
  </si>
  <si>
    <t>DTN1453050139</t>
  </si>
  <si>
    <t>Khúc Xuân</t>
  </si>
  <si>
    <t>07/10/1996</t>
  </si>
  <si>
    <t>160</t>
  </si>
  <si>
    <t>DTN1653110003</t>
  </si>
  <si>
    <t>Nguyễn Trần</t>
  </si>
  <si>
    <t>11/09/1998</t>
  </si>
  <si>
    <t>161</t>
  </si>
  <si>
    <t>DTN1653050153</t>
  </si>
  <si>
    <t>Thao</t>
  </si>
  <si>
    <t>14/01/1998</t>
  </si>
  <si>
    <t>162</t>
  </si>
  <si>
    <t>DTN1553110044</t>
  </si>
  <si>
    <t>Dương Thị Thanh</t>
  </si>
  <si>
    <t>02/03/1997</t>
  </si>
  <si>
    <t>163</t>
  </si>
  <si>
    <t>DTN1654290002</t>
  </si>
  <si>
    <t>Mười một phẩy năm</t>
  </si>
  <si>
    <t>164</t>
  </si>
  <si>
    <t>DTN18LT4120007</t>
  </si>
  <si>
    <t>Ngô Mai</t>
  </si>
  <si>
    <t>12/12/1997</t>
  </si>
  <si>
    <t>165</t>
  </si>
  <si>
    <t>DTN1553050223</t>
  </si>
  <si>
    <t>Nguyễn Phương</t>
  </si>
  <si>
    <t>166</t>
  </si>
  <si>
    <t>DTN1653050026</t>
  </si>
  <si>
    <t>Trịnh Minh Phương</t>
  </si>
  <si>
    <t>16/05/1998</t>
  </si>
  <si>
    <t>Lâm Đồng</t>
  </si>
  <si>
    <t>167</t>
  </si>
  <si>
    <t>DTN1553160049</t>
  </si>
  <si>
    <t>Mai Xuân</t>
  </si>
  <si>
    <t>Thế</t>
  </si>
  <si>
    <t>10/09/1997</t>
  </si>
  <si>
    <t>168</t>
  </si>
  <si>
    <t>DTN1453170044</t>
  </si>
  <si>
    <t>Thiệu</t>
  </si>
  <si>
    <t>12/05/1994</t>
  </si>
  <si>
    <t>169</t>
  </si>
  <si>
    <t>DTN1553050229</t>
  </si>
  <si>
    <t>Nguyễn Thị Mai</t>
  </si>
  <si>
    <t>Thìn</t>
  </si>
  <si>
    <t>170</t>
  </si>
  <si>
    <t>DTN1453160057</t>
  </si>
  <si>
    <t>Lê Đức</t>
  </si>
  <si>
    <t>12/06/1996</t>
  </si>
  <si>
    <t>171</t>
  </si>
  <si>
    <t>DTN1654120083</t>
  </si>
  <si>
    <t>20/06/1998</t>
  </si>
  <si>
    <t>172</t>
  </si>
  <si>
    <t>DTN1553050234</t>
  </si>
  <si>
    <t>06/07/1997</t>
  </si>
  <si>
    <t>173</t>
  </si>
  <si>
    <t>DTN1553050240</t>
  </si>
  <si>
    <t>Phạm Hồng</t>
  </si>
  <si>
    <t>Thức</t>
  </si>
  <si>
    <t>06/11/1997</t>
  </si>
  <si>
    <t>174</t>
  </si>
  <si>
    <t>DTN1553160092</t>
  </si>
  <si>
    <t>Lường Đại</t>
  </si>
  <si>
    <t>Thược</t>
  </si>
  <si>
    <t>29/02/1996</t>
  </si>
  <si>
    <t>175</t>
  </si>
  <si>
    <t>DTN1553050241</t>
  </si>
  <si>
    <t>Thương</t>
  </si>
  <si>
    <t>19/08/1997</t>
  </si>
  <si>
    <t>176</t>
  </si>
  <si>
    <t>DTN1553110065</t>
  </si>
  <si>
    <t>Thường</t>
  </si>
  <si>
    <t>26/08/1997</t>
  </si>
  <si>
    <t>177</t>
  </si>
  <si>
    <t>DTN1553070046</t>
  </si>
  <si>
    <t>178</t>
  </si>
  <si>
    <t>179</t>
  </si>
  <si>
    <t>DTN1553050250</t>
  </si>
  <si>
    <t>Lương Thị Lệ</t>
  </si>
  <si>
    <t>24/12/1997</t>
  </si>
  <si>
    <t>180</t>
  </si>
  <si>
    <t>DTN1755150003</t>
  </si>
  <si>
    <t>31/10/1999</t>
  </si>
  <si>
    <t>181</t>
  </si>
  <si>
    <t>DTN1553050248</t>
  </si>
  <si>
    <t>18/08/1997</t>
  </si>
  <si>
    <t>182</t>
  </si>
  <si>
    <t>DTN1553080009</t>
  </si>
  <si>
    <t>Vũ Thị Thanh</t>
  </si>
  <si>
    <t>16/08/1997</t>
  </si>
  <si>
    <t>183</t>
  </si>
  <si>
    <t>DTN1753130002</t>
  </si>
  <si>
    <t>Nông Thu</t>
  </si>
  <si>
    <t>Trà</t>
  </si>
  <si>
    <t>22/10/1999</t>
  </si>
  <si>
    <t>184</t>
  </si>
  <si>
    <t>DTN1554120196</t>
  </si>
  <si>
    <t>Trâm</t>
  </si>
  <si>
    <t>30/12/1996</t>
  </si>
  <si>
    <t>185</t>
  </si>
  <si>
    <t>DTN1553050257</t>
  </si>
  <si>
    <t>186</t>
  </si>
  <si>
    <t>DTN1653040131</t>
  </si>
  <si>
    <t>28/08/1998</t>
  </si>
  <si>
    <t>187</t>
  </si>
  <si>
    <t>DTN1454120248</t>
  </si>
  <si>
    <t>Lương Thị Hà</t>
  </si>
  <si>
    <t>23/10/1996</t>
  </si>
  <si>
    <t>188</t>
  </si>
  <si>
    <t>DTN1653040020</t>
  </si>
  <si>
    <t>Lưu Lý</t>
  </si>
  <si>
    <t>189</t>
  </si>
  <si>
    <t>DTN1653050124</t>
  </si>
  <si>
    <t>29/11/1998</t>
  </si>
  <si>
    <t>190</t>
  </si>
  <si>
    <t>DTN1453110137</t>
  </si>
  <si>
    <t>Trần Huyền</t>
  </si>
  <si>
    <t>04/05/1996</t>
  </si>
  <si>
    <t>191</t>
  </si>
  <si>
    <t>DTN1553110049</t>
  </si>
  <si>
    <t>07/12/1997</t>
  </si>
  <si>
    <t>192</t>
  </si>
  <si>
    <t>DTN1553050263</t>
  </si>
  <si>
    <t>193</t>
  </si>
  <si>
    <t>DTN1453T0030</t>
  </si>
  <si>
    <t>Trọng</t>
  </si>
  <si>
    <t>10/03/1995</t>
  </si>
  <si>
    <t>194</t>
  </si>
  <si>
    <t>DTN1553170032</t>
  </si>
  <si>
    <t>Nguyễn Quang</t>
  </si>
  <si>
    <t>23/11/1996</t>
  </si>
  <si>
    <t>195</t>
  </si>
  <si>
    <t>DTN1553050276</t>
  </si>
  <si>
    <t>Lưu Anh</t>
  </si>
  <si>
    <t>Tuấn</t>
  </si>
  <si>
    <t>196</t>
  </si>
  <si>
    <t>DTN1553050275</t>
  </si>
  <si>
    <t>Mông Văn</t>
  </si>
  <si>
    <t>05/10/1997</t>
  </si>
  <si>
    <t>197</t>
  </si>
  <si>
    <t>DTN1553110050</t>
  </si>
  <si>
    <t>03/09/1997</t>
  </si>
  <si>
    <t>198</t>
  </si>
  <si>
    <t>DTN1653110022</t>
  </si>
  <si>
    <t>Phạm Minh</t>
  </si>
  <si>
    <t>199</t>
  </si>
  <si>
    <t>DTN1554110078</t>
  </si>
  <si>
    <t>Bàn Hoàng</t>
  </si>
  <si>
    <t>18/08/1993</t>
  </si>
  <si>
    <t>200</t>
  </si>
  <si>
    <t>DTN1553050277</t>
  </si>
  <si>
    <t>Tươi</t>
  </si>
  <si>
    <t>07/02/1997</t>
  </si>
  <si>
    <t>201</t>
  </si>
  <si>
    <t>DTN1553050281</t>
  </si>
  <si>
    <t>Lã Thị Kim</t>
  </si>
  <si>
    <t>Uyên</t>
  </si>
  <si>
    <t>28/07/1997</t>
  </si>
  <si>
    <t>202</t>
  </si>
  <si>
    <t>DTN1755150012</t>
  </si>
  <si>
    <t>Dương Thị</t>
  </si>
  <si>
    <t>Vân</t>
  </si>
  <si>
    <t>10/12/1999</t>
  </si>
  <si>
    <t>203</t>
  </si>
  <si>
    <t>DTN1554140059</t>
  </si>
  <si>
    <t>Quan Thị</t>
  </si>
  <si>
    <t>Viện</t>
  </si>
  <si>
    <t>19/01/1997</t>
  </si>
  <si>
    <t>204</t>
  </si>
  <si>
    <t>DTN1553050284</t>
  </si>
  <si>
    <t>12/10/1997</t>
  </si>
  <si>
    <t>205</t>
  </si>
  <si>
    <t>DTN1558520006</t>
  </si>
  <si>
    <t>Phan Tuấn</t>
  </si>
  <si>
    <t>23/09/1997</t>
  </si>
  <si>
    <t>206</t>
  </si>
  <si>
    <t>DTN1553050289</t>
  </si>
  <si>
    <t>Xoan</t>
  </si>
  <si>
    <t>10/10/1997</t>
  </si>
  <si>
    <t>207</t>
  </si>
  <si>
    <t>DTN1653050408</t>
  </si>
  <si>
    <t>Chu Hải</t>
  </si>
  <si>
    <t>27/01/1998</t>
  </si>
  <si>
    <t>208</t>
  </si>
  <si>
    <t>DTN1454120291</t>
  </si>
  <si>
    <t>Hoàng Thị Hải</t>
  </si>
  <si>
    <t>17/04/1994</t>
  </si>
  <si>
    <t>Điểm thi</t>
  </si>
  <si>
    <t>bằng số</t>
  </si>
  <si>
    <t>bằng chữ</t>
  </si>
  <si>
    <t>Nguyễn Sơn Tùng</t>
  </si>
  <si>
    <t>Nguyễn Hà Phú</t>
  </si>
  <si>
    <t>TS. Văn Thị Quỳnh hoa</t>
  </si>
  <si>
    <t>KHMT48</t>
  </si>
  <si>
    <t>TY47N02</t>
  </si>
  <si>
    <t>STBTSH47</t>
  </si>
  <si>
    <t>KHMTK46N02</t>
  </si>
  <si>
    <t>TYK46N02</t>
  </si>
  <si>
    <t>KHMTK46N03</t>
  </si>
  <si>
    <t>KHMT44N02</t>
  </si>
  <si>
    <t>TY48N04</t>
  </si>
  <si>
    <t>TY48N02</t>
  </si>
  <si>
    <t>TY47N01</t>
  </si>
  <si>
    <t>BVTV49</t>
  </si>
  <si>
    <t>CNTY48POHE</t>
  </si>
  <si>
    <t>LTQLTNR48</t>
  </si>
  <si>
    <t>PTNT48</t>
  </si>
  <si>
    <t>LT_QLĐĐ 50</t>
  </si>
  <si>
    <t>TY47N04</t>
  </si>
  <si>
    <t>DCMTK46N03</t>
  </si>
  <si>
    <t>VB2LN48</t>
  </si>
  <si>
    <t>CNTP47</t>
  </si>
  <si>
    <t>NLKH47</t>
  </si>
  <si>
    <t>TT48POHEN02</t>
  </si>
  <si>
    <t>LTQLDD48</t>
  </si>
  <si>
    <t>LTLN48</t>
  </si>
  <si>
    <t>PTNT47N02</t>
  </si>
  <si>
    <t>CNSH47</t>
  </si>
  <si>
    <t xml:space="preserve">Nguyễn Thái </t>
  </si>
  <si>
    <t>PTNT47N01</t>
  </si>
  <si>
    <t>TY48N01</t>
  </si>
  <si>
    <t>CNTP48</t>
  </si>
  <si>
    <t>NTTS45</t>
  </si>
  <si>
    <t>KTNNK46N02</t>
  </si>
  <si>
    <t>TYK46N01</t>
  </si>
  <si>
    <t>CNTYK46 N02</t>
  </si>
  <si>
    <t>LN47</t>
  </si>
  <si>
    <t>LTKHMT48</t>
  </si>
  <si>
    <t>DCMT45N03</t>
  </si>
  <si>
    <t>QLTNRK46N02</t>
  </si>
  <si>
    <t>KTNN48</t>
  </si>
  <si>
    <t>DTY46</t>
  </si>
  <si>
    <t>CNTPK46</t>
  </si>
  <si>
    <t>QLTNRK46N03</t>
  </si>
  <si>
    <t>QLTNTN&amp;DLST48</t>
  </si>
  <si>
    <t xml:space="preserve">Thân Trọng </t>
  </si>
  <si>
    <t>TY49N01</t>
  </si>
  <si>
    <t>PTNTK46N02</t>
  </si>
  <si>
    <t xml:space="preserve">                   </t>
  </si>
  <si>
    <t>DTN1664120007</t>
  </si>
  <si>
    <t>24/01/1990</t>
  </si>
  <si>
    <t>DTN1558510003</t>
  </si>
  <si>
    <t>19/02/1997</t>
  </si>
  <si>
    <t>DTN16530A0086</t>
  </si>
  <si>
    <t>Lầu Pó</t>
  </si>
  <si>
    <t>Chua</t>
  </si>
  <si>
    <t>DTN1553110008</t>
  </si>
  <si>
    <t>Trần Minh</t>
  </si>
  <si>
    <t>Chuyên</t>
  </si>
  <si>
    <t>DTN1654140019</t>
  </si>
  <si>
    <t>Lý A</t>
  </si>
  <si>
    <t>Của</t>
  </si>
  <si>
    <t>15/04/1998</t>
  </si>
  <si>
    <t>DTN1554110014</t>
  </si>
  <si>
    <t>Đại</t>
  </si>
  <si>
    <t>05/09/1996</t>
  </si>
  <si>
    <t>DTN1755150013</t>
  </si>
  <si>
    <t>20/09/1999</t>
  </si>
  <si>
    <t>DTN1453160015</t>
  </si>
  <si>
    <t>Nông Quang</t>
  </si>
  <si>
    <t>Đạo</t>
  </si>
  <si>
    <t>09/05/1996</t>
  </si>
  <si>
    <t>QLTNRK46N01</t>
  </si>
  <si>
    <t>DTN1663110006</t>
  </si>
  <si>
    <t>05/06/1994</t>
  </si>
  <si>
    <t>DTN1053110059</t>
  </si>
  <si>
    <t>Trần</t>
  </si>
  <si>
    <t>25/10/1992</t>
  </si>
  <si>
    <t>KHMT43N02</t>
  </si>
  <si>
    <t>DTN1653110049</t>
  </si>
  <si>
    <t>Dương Quang</t>
  </si>
  <si>
    <t>DTN1553110015</t>
  </si>
  <si>
    <t>Nông Đức</t>
  </si>
  <si>
    <t>Hiến</t>
  </si>
  <si>
    <t>06/03/1997</t>
  </si>
  <si>
    <t>DTN1353170031</t>
  </si>
  <si>
    <t>20/05/1994</t>
  </si>
  <si>
    <t>CNTP45</t>
  </si>
  <si>
    <t>DTN1553050154</t>
  </si>
  <si>
    <t>Trương Thị Khánh</t>
  </si>
  <si>
    <t>17/06/1997</t>
  </si>
  <si>
    <t>DTN1553050166</t>
  </si>
  <si>
    <t>Nguyễn Hải</t>
  </si>
  <si>
    <t>17/10/1997</t>
  </si>
  <si>
    <t>DTN1658510025</t>
  </si>
  <si>
    <t>Đỗ Văn</t>
  </si>
  <si>
    <t>04/01/1998</t>
  </si>
  <si>
    <t>DTN1353060229</t>
  </si>
  <si>
    <t>28/02/1994</t>
  </si>
  <si>
    <t>LN45N01</t>
  </si>
  <si>
    <t>DTN1253180088</t>
  </si>
  <si>
    <t>Đỗ Thị Tuyết</t>
  </si>
  <si>
    <t>08/05/1994</t>
  </si>
  <si>
    <t>DCMT44N01</t>
  </si>
  <si>
    <t>DTN17VB2306008</t>
  </si>
  <si>
    <t>Nông Thanh</t>
  </si>
  <si>
    <t>Oai</t>
  </si>
  <si>
    <t>15/01/1989</t>
  </si>
  <si>
    <t>VB2 Lâm nghiệp 49</t>
  </si>
  <si>
    <t>DTN1554110055</t>
  </si>
  <si>
    <t>Mai Ngọc</t>
  </si>
  <si>
    <t>DTN1554140044</t>
  </si>
  <si>
    <t>Vàng Mí</t>
  </si>
  <si>
    <t>Sèo</t>
  </si>
  <si>
    <t>04/03/1996</t>
  </si>
  <si>
    <t>DTN1653140001</t>
  </si>
  <si>
    <t>Lưu Chí</t>
  </si>
  <si>
    <t>23/06/1998</t>
  </si>
  <si>
    <t>DTN1755150015</t>
  </si>
  <si>
    <t>Hoàng Mạnh</t>
  </si>
  <si>
    <t>27/09/1999</t>
  </si>
  <si>
    <t>DTN1654140033</t>
  </si>
  <si>
    <t>Lỳ Na</t>
  </si>
  <si>
    <t>Xó</t>
  </si>
  <si>
    <t>03/04/1997</t>
  </si>
  <si>
    <t>30/12/1990</t>
  </si>
  <si>
    <t>Phần thi: Nói</t>
  </si>
  <si>
    <t>Phần thi: Nghe - Đọc</t>
  </si>
  <si>
    <t>Phần thi: Viết</t>
  </si>
  <si>
    <t>17/12/1998</t>
  </si>
  <si>
    <t>Điểm số</t>
  </si>
  <si>
    <t>vắng thi</t>
  </si>
  <si>
    <t>Sửa năm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</si>
</sst>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-* #,##0.0\ _₫_-;\-* #,##0.0\ _₫_-;_-* &quot;-&quot;??\ _₫_-;_-@_-"/>
  </numFmts>
  <fonts count="49">
    <font>
      <sz val="10"/>
      <name val="Arial"/>
    </font>
    <font>
      <sz val="12"/>
      <color theme="1"/>
      <name val="Times New Roman"/>
      <family val="2"/>
      <charset val="163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b/>
      <sz val="12"/>
      <color rgb="FFC00000"/>
      <name val="Times New Roman"/>
      <family val="1"/>
    </font>
    <font>
      <sz val="10"/>
      <color theme="1"/>
      <name val="Times New Roman"/>
      <family val="1"/>
    </font>
    <font>
      <i/>
      <sz val="14"/>
      <color indexed="8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0"/>
      <color indexed="8"/>
      <name val="Times New Roman"/>
      <family val="1"/>
    </font>
    <font>
      <sz val="13"/>
      <color theme="1"/>
      <name val="Times New Roman"/>
      <family val="1"/>
    </font>
    <font>
      <i/>
      <sz val="13"/>
      <color rgb="FFFF0000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0"/>
      <color indexed="8"/>
      <name val="Arial"/>
      <family val="2"/>
      <charset val="163"/>
    </font>
    <font>
      <b/>
      <sz val="13"/>
      <color rgb="FFFF0000"/>
      <name val="Times New Roman"/>
      <family val="1"/>
    </font>
    <font>
      <i/>
      <sz val="13"/>
      <color theme="1"/>
      <name val="Times New Roman"/>
      <family val="1"/>
    </font>
    <font>
      <b/>
      <sz val="13"/>
      <color rgb="FFC0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  <charset val="163"/>
    </font>
    <font>
      <sz val="12"/>
      <color theme="1"/>
      <name val="Times New Roman"/>
      <family val="2"/>
    </font>
    <font>
      <sz val="10"/>
      <color theme="1"/>
      <name val="Arial"/>
      <family val="2"/>
    </font>
    <font>
      <sz val="13"/>
      <color indexed="8"/>
      <name val="Arial"/>
      <family val="2"/>
    </font>
    <font>
      <i/>
      <sz val="12"/>
      <name val="Times New Roman"/>
      <family val="1"/>
    </font>
    <font>
      <sz val="10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/>
      <bottom style="dashed">
        <color indexed="8"/>
      </bottom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 style="thin">
        <color indexed="8"/>
      </right>
      <top/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164" fontId="12" fillId="0" borderId="0" applyFont="0" applyFill="0" applyBorder="0" applyAlignment="0" applyProtection="0"/>
    <xf numFmtId="0" fontId="5" fillId="0" borderId="0"/>
    <xf numFmtId="0" fontId="32" fillId="0" borderId="0"/>
    <xf numFmtId="0" fontId="5" fillId="0" borderId="0"/>
    <xf numFmtId="0" fontId="41" fillId="0" borderId="0"/>
    <xf numFmtId="164" fontId="42" fillId="0" borderId="0" applyFont="0" applyFill="0" applyBorder="0" applyAlignment="0" applyProtection="0"/>
    <xf numFmtId="0" fontId="43" fillId="0" borderId="0"/>
  </cellStyleXfs>
  <cellXfs count="191">
    <xf numFmtId="0" fontId="0" fillId="0" borderId="0" xfId="0"/>
    <xf numFmtId="0" fontId="19" fillId="2" borderId="0" xfId="2" applyFont="1" applyFill="1" applyAlignment="1">
      <alignment vertical="center"/>
    </xf>
    <xf numFmtId="165" fontId="19" fillId="2" borderId="0" xfId="3" applyNumberFormat="1" applyFont="1" applyFill="1" applyAlignment="1">
      <alignment vertical="center"/>
    </xf>
    <xf numFmtId="164" fontId="19" fillId="2" borderId="0" xfId="3" applyFont="1" applyFill="1" applyAlignment="1">
      <alignment vertical="center"/>
    </xf>
    <xf numFmtId="0" fontId="19" fillId="2" borderId="0" xfId="2" applyFont="1" applyFill="1" applyAlignment="1">
      <alignment horizontal="center" vertical="center"/>
    </xf>
    <xf numFmtId="0" fontId="14" fillId="2" borderId="0" xfId="0" applyNumberFormat="1" applyFont="1" applyFill="1" applyBorder="1" applyAlignment="1" applyProtection="1">
      <alignment vertical="center"/>
    </xf>
    <xf numFmtId="0" fontId="4" fillId="2" borderId="0" xfId="1" applyFont="1" applyFill="1" applyAlignment="1">
      <alignment vertical="center"/>
    </xf>
    <xf numFmtId="0" fontId="7" fillId="2" borderId="0" xfId="2" applyNumberFormat="1" applyFont="1" applyFill="1" applyBorder="1" applyAlignment="1" applyProtection="1">
      <alignment vertical="center"/>
    </xf>
    <xf numFmtId="0" fontId="8" fillId="2" borderId="0" xfId="2" applyNumberFormat="1" applyFont="1" applyFill="1" applyBorder="1" applyAlignment="1" applyProtection="1">
      <alignment vertical="center"/>
    </xf>
    <xf numFmtId="49" fontId="7" fillId="2" borderId="0" xfId="2" applyNumberFormat="1" applyFont="1" applyFill="1" applyBorder="1" applyAlignment="1" applyProtection="1">
      <alignment vertical="center"/>
    </xf>
    <xf numFmtId="0" fontId="9" fillId="2" borderId="0" xfId="2" applyNumberFormat="1" applyFont="1" applyFill="1" applyBorder="1" applyAlignment="1" applyProtection="1">
      <alignment vertical="center"/>
    </xf>
    <xf numFmtId="0" fontId="18" fillId="2" borderId="0" xfId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16" fillId="2" borderId="0" xfId="2" applyFont="1" applyFill="1" applyAlignment="1">
      <alignment vertical="center"/>
    </xf>
    <xf numFmtId="0" fontId="19" fillId="2" borderId="0" xfId="2" applyFont="1" applyFill="1" applyBorder="1" applyAlignment="1">
      <alignment vertical="center"/>
    </xf>
    <xf numFmtId="49" fontId="19" fillId="2" borderId="0" xfId="2" applyNumberFormat="1" applyFont="1" applyFill="1" applyBorder="1" applyAlignment="1" applyProtection="1">
      <alignment vertical="center"/>
    </xf>
    <xf numFmtId="164" fontId="19" fillId="2" borderId="0" xfId="3" applyFont="1" applyFill="1" applyBorder="1" applyAlignment="1">
      <alignment horizontal="right" vertical="center"/>
    </xf>
    <xf numFmtId="0" fontId="19" fillId="2" borderId="0" xfId="2" applyFont="1" applyFill="1" applyBorder="1" applyAlignment="1">
      <alignment horizontal="center" vertical="center"/>
    </xf>
    <xf numFmtId="43" fontId="19" fillId="2" borderId="0" xfId="3" applyNumberFormat="1" applyFont="1" applyFill="1" applyBorder="1" applyAlignment="1">
      <alignment horizontal="center" vertical="center"/>
    </xf>
    <xf numFmtId="164" fontId="19" fillId="2" borderId="0" xfId="3" applyFont="1" applyFill="1" applyBorder="1" applyAlignment="1">
      <alignment horizontal="center" vertical="center"/>
    </xf>
    <xf numFmtId="164" fontId="19" fillId="2" borderId="0" xfId="3" applyFont="1" applyFill="1" applyBorder="1" applyAlignment="1">
      <alignment vertical="center"/>
    </xf>
    <xf numFmtId="0" fontId="19" fillId="2" borderId="0" xfId="2" applyNumberFormat="1" applyFont="1" applyFill="1" applyBorder="1" applyAlignment="1" applyProtection="1">
      <alignment vertical="center"/>
    </xf>
    <xf numFmtId="0" fontId="9" fillId="2" borderId="0" xfId="2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3" fillId="2" borderId="0" xfId="4" applyFont="1" applyFill="1" applyAlignment="1">
      <alignment vertical="center"/>
    </xf>
    <xf numFmtId="0" fontId="20" fillId="2" borderId="1" xfId="4" applyNumberFormat="1" applyFont="1" applyFill="1" applyBorder="1" applyAlignment="1" applyProtection="1">
      <alignment horizontal="center" vertical="center" wrapText="1"/>
    </xf>
    <xf numFmtId="164" fontId="20" fillId="2" borderId="1" xfId="3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9" fillId="2" borderId="0" xfId="2" applyNumberFormat="1" applyFont="1" applyFill="1" applyBorder="1" applyAlignment="1" applyProtection="1">
      <alignment vertical="center" wrapText="1"/>
    </xf>
    <xf numFmtId="0" fontId="9" fillId="2" borderId="1" xfId="2" applyFont="1" applyFill="1" applyBorder="1" applyAlignment="1">
      <alignment horizontal="center" vertical="center"/>
    </xf>
    <xf numFmtId="0" fontId="7" fillId="2" borderId="0" xfId="2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21" fillId="2" borderId="0" xfId="1" applyFont="1" applyFill="1" applyBorder="1" applyAlignment="1">
      <alignment vertical="center"/>
    </xf>
    <xf numFmtId="49" fontId="9" fillId="2" borderId="0" xfId="2" applyNumberFormat="1" applyFont="1" applyFill="1" applyBorder="1" applyAlignment="1" applyProtection="1">
      <alignment vertical="center"/>
    </xf>
    <xf numFmtId="164" fontId="9" fillId="2" borderId="0" xfId="3" applyFont="1" applyFill="1" applyAlignment="1">
      <alignment horizontal="center" vertical="center"/>
    </xf>
    <xf numFmtId="165" fontId="27" fillId="2" borderId="0" xfId="3" applyNumberFormat="1" applyFont="1" applyFill="1" applyBorder="1" applyAlignment="1" applyProtection="1">
      <alignment vertical="center"/>
    </xf>
    <xf numFmtId="49" fontId="7" fillId="2" borderId="0" xfId="2" applyNumberFormat="1" applyFont="1" applyFill="1" applyBorder="1" applyAlignment="1" applyProtection="1">
      <alignment horizontal="center" vertical="center"/>
    </xf>
    <xf numFmtId="3" fontId="19" fillId="2" borderId="0" xfId="3" applyNumberFormat="1" applyFont="1" applyFill="1" applyAlignment="1">
      <alignment horizontal="left" vertical="center"/>
    </xf>
    <xf numFmtId="0" fontId="19" fillId="2" borderId="0" xfId="2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20" fillId="2" borderId="0" xfId="2" applyFont="1" applyFill="1" applyAlignment="1">
      <alignment horizontal="center" vertical="center"/>
    </xf>
    <xf numFmtId="0" fontId="36" fillId="2" borderId="0" xfId="1" applyFont="1" applyFill="1" applyAlignment="1">
      <alignment horizontal="center" vertical="center"/>
    </xf>
    <xf numFmtId="0" fontId="31" fillId="2" borderId="0" xfId="2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38" fillId="2" borderId="0" xfId="2" applyNumberFormat="1" applyFont="1" applyFill="1" applyBorder="1" applyAlignment="1" applyProtection="1">
      <alignment vertical="center"/>
    </xf>
    <xf numFmtId="0" fontId="38" fillId="2" borderId="0" xfId="2" applyNumberFormat="1" applyFont="1" applyFill="1" applyBorder="1" applyAlignment="1" applyProtection="1">
      <alignment horizontal="center" vertical="center"/>
    </xf>
    <xf numFmtId="0" fontId="38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center"/>
    </xf>
    <xf numFmtId="0" fontId="37" fillId="2" borderId="0" xfId="0" applyFont="1" applyFill="1" applyAlignment="1">
      <alignment vertical="center"/>
    </xf>
    <xf numFmtId="165" fontId="19" fillId="2" borderId="0" xfId="3" applyNumberFormat="1" applyFont="1" applyFill="1" applyAlignment="1">
      <alignment horizontal="right" vertical="center"/>
    </xf>
    <xf numFmtId="37" fontId="19" fillId="2" borderId="0" xfId="3" applyNumberFormat="1" applyFont="1" applyFill="1" applyAlignment="1">
      <alignment horizontal="right" vertical="center"/>
    </xf>
    <xf numFmtId="37" fontId="16" fillId="2" borderId="1" xfId="8" applyNumberFormat="1" applyFont="1" applyFill="1" applyBorder="1" applyAlignment="1">
      <alignment horizontal="center" vertical="center"/>
    </xf>
    <xf numFmtId="164" fontId="16" fillId="2" borderId="1" xfId="8" applyFont="1" applyFill="1" applyBorder="1" applyAlignment="1">
      <alignment horizontal="center" vertical="center"/>
    </xf>
    <xf numFmtId="166" fontId="16" fillId="2" borderId="1" xfId="8" applyNumberFormat="1" applyFont="1" applyFill="1" applyBorder="1" applyAlignment="1">
      <alignment horizontal="center" vertical="center"/>
    </xf>
    <xf numFmtId="0" fontId="27" fillId="2" borderId="0" xfId="2" applyFont="1" applyFill="1" applyAlignment="1">
      <alignment horizontal="center" vertical="center"/>
    </xf>
    <xf numFmtId="166" fontId="20" fillId="2" borderId="0" xfId="3" applyNumberFormat="1" applyFont="1" applyFill="1" applyAlignment="1">
      <alignment horizontal="center" vertical="center"/>
    </xf>
    <xf numFmtId="166" fontId="19" fillId="2" borderId="0" xfId="3" applyNumberFormat="1" applyFont="1" applyFill="1" applyAlignment="1">
      <alignment horizontal="center" vertical="center"/>
    </xf>
    <xf numFmtId="166" fontId="18" fillId="2" borderId="0" xfId="3" applyNumberFormat="1" applyFont="1" applyFill="1" applyAlignment="1">
      <alignment horizontal="center" vertical="center"/>
    </xf>
    <xf numFmtId="166" fontId="36" fillId="2" borderId="0" xfId="3" applyNumberFormat="1" applyFont="1" applyFill="1" applyAlignment="1">
      <alignment horizontal="center" vertical="center"/>
    </xf>
    <xf numFmtId="165" fontId="9" fillId="2" borderId="0" xfId="2" applyNumberFormat="1" applyFont="1" applyFill="1" applyBorder="1" applyAlignment="1" applyProtection="1">
      <alignment vertical="center"/>
    </xf>
    <xf numFmtId="0" fontId="18" fillId="2" borderId="0" xfId="0" applyFont="1" applyFill="1" applyAlignment="1">
      <alignment horizontal="center" vertical="center"/>
    </xf>
    <xf numFmtId="0" fontId="37" fillId="2" borderId="0" xfId="0" applyFont="1" applyFill="1" applyAlignment="1" applyProtection="1">
      <alignment vertical="center"/>
      <protection locked="0"/>
    </xf>
    <xf numFmtId="0" fontId="29" fillId="2" borderId="0" xfId="2" applyFont="1" applyFill="1" applyAlignment="1">
      <alignment vertical="center"/>
    </xf>
    <xf numFmtId="0" fontId="39" fillId="2" borderId="0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0" fillId="2" borderId="0" xfId="0" applyFont="1" applyFill="1" applyAlignment="1">
      <alignment vertical="center"/>
    </xf>
    <xf numFmtId="0" fontId="30" fillId="2" borderId="1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37" fillId="2" borderId="0" xfId="0" applyFont="1" applyFill="1" applyAlignment="1" applyProtection="1">
      <alignment horizontal="center" vertical="center"/>
      <protection locked="0"/>
    </xf>
    <xf numFmtId="166" fontId="9" fillId="2" borderId="0" xfId="2" applyNumberFormat="1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" fillId="2" borderId="0" xfId="2" applyNumberFormat="1" applyFont="1" applyFill="1" applyBorder="1" applyAlignment="1" applyProtection="1">
      <alignment horizontal="left" vertical="center"/>
    </xf>
    <xf numFmtId="0" fontId="2" fillId="2" borderId="0" xfId="2" applyNumberFormat="1" applyFont="1" applyFill="1" applyBorder="1" applyAlignment="1" applyProtection="1">
      <alignment horizontal="left" vertical="center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35" fillId="2" borderId="2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" fillId="2" borderId="0" xfId="2" applyNumberFormat="1" applyFont="1" applyFill="1" applyBorder="1" applyAlignment="1" applyProtection="1">
      <alignment horizontal="center" vertical="center"/>
    </xf>
    <xf numFmtId="49" fontId="9" fillId="2" borderId="0" xfId="2" applyNumberFormat="1" applyFont="1" applyFill="1" applyAlignment="1">
      <alignment vertical="center"/>
    </xf>
    <xf numFmtId="0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NumberFormat="1" applyFont="1" applyFill="1" applyBorder="1" applyAlignment="1" applyProtection="1">
      <alignment horizontal="center" vertical="center"/>
    </xf>
    <xf numFmtId="0" fontId="3" fillId="2" borderId="0" xfId="2" applyFont="1" applyFill="1" applyAlignment="1">
      <alignment vertical="center"/>
    </xf>
    <xf numFmtId="0" fontId="13" fillId="2" borderId="2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27" fillId="2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vertical="center"/>
    </xf>
    <xf numFmtId="0" fontId="7" fillId="0" borderId="11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/>
      <protection locked="0"/>
    </xf>
    <xf numFmtId="0" fontId="9" fillId="0" borderId="0" xfId="5" applyFont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9" fillId="0" borderId="0" xfId="5" applyNumberFormat="1" applyFont="1" applyFill="1" applyBorder="1" applyAlignment="1" applyProtection="1">
      <alignment vertical="center"/>
    </xf>
    <xf numFmtId="0" fontId="2" fillId="0" borderId="0" xfId="5" applyNumberFormat="1" applyFont="1" applyFill="1" applyBorder="1" applyAlignment="1" applyProtection="1">
      <alignment horizontal="left" vertical="center"/>
    </xf>
    <xf numFmtId="0" fontId="2" fillId="0" borderId="0" xfId="5" applyNumberFormat="1" applyFont="1" applyFill="1" applyBorder="1" applyAlignment="1" applyProtection="1">
      <alignment horizontal="center" vertical="center"/>
    </xf>
    <xf numFmtId="0" fontId="23" fillId="0" borderId="0" xfId="5" applyNumberFormat="1" applyFont="1" applyFill="1" applyBorder="1" applyAlignment="1" applyProtection="1">
      <alignment vertical="center"/>
    </xf>
    <xf numFmtId="0" fontId="45" fillId="0" borderId="0" xfId="0" applyNumberFormat="1" applyFont="1" applyFill="1" applyBorder="1" applyAlignment="1" applyProtection="1">
      <alignment vertical="center"/>
    </xf>
    <xf numFmtId="0" fontId="19" fillId="0" borderId="0" xfId="0" applyFont="1" applyAlignment="1">
      <alignment horizontal="center" vertical="center"/>
    </xf>
    <xf numFmtId="0" fontId="9" fillId="2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left" vertical="center"/>
    </xf>
    <xf numFmtId="0" fontId="5" fillId="3" borderId="0" xfId="0" applyFont="1" applyFill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44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4" fontId="29" fillId="0" borderId="1" xfId="0" quotePrefix="1" applyNumberFormat="1" applyFont="1" applyFill="1" applyBorder="1" applyAlignment="1" applyProtection="1">
      <alignment horizontal="center" vertical="center"/>
    </xf>
    <xf numFmtId="0" fontId="35" fillId="2" borderId="0" xfId="0" applyNumberFormat="1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19" fillId="2" borderId="0" xfId="2" applyFont="1" applyFill="1" applyBorder="1" applyAlignment="1">
      <alignment horizontal="left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vertical="center"/>
    </xf>
    <xf numFmtId="0" fontId="12" fillId="0" borderId="14" xfId="0" applyNumberFormat="1" applyFont="1" applyFill="1" applyBorder="1" applyAlignment="1" applyProtection="1">
      <alignment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48" fillId="0" borderId="12" xfId="0" applyFont="1" applyFill="1" applyBorder="1" applyAlignment="1">
      <alignment horizont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0" fontId="12" fillId="0" borderId="17" xfId="0" applyNumberFormat="1" applyFont="1" applyFill="1" applyBorder="1" applyAlignment="1" applyProtection="1">
      <alignment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48" fillId="0" borderId="15" xfId="0" applyFont="1" applyFill="1" applyBorder="1" applyAlignment="1">
      <alignment horizontal="center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46" fillId="2" borderId="0" xfId="6" applyFont="1" applyFill="1" applyBorder="1" applyAlignment="1">
      <alignment horizontal="center" vertical="center"/>
    </xf>
    <xf numFmtId="0" fontId="33" fillId="2" borderId="0" xfId="5" applyNumberFormat="1" applyFont="1" applyFill="1" applyBorder="1" applyAlignment="1" applyProtection="1">
      <alignment horizontal="center" vertical="center"/>
    </xf>
    <xf numFmtId="0" fontId="9" fillId="0" borderId="0" xfId="5" applyNumberFormat="1" applyFont="1" applyFill="1" applyBorder="1" applyAlignment="1" applyProtection="1">
      <alignment horizontal="left" vertical="center"/>
    </xf>
    <xf numFmtId="0" fontId="3" fillId="0" borderId="0" xfId="5" applyNumberFormat="1" applyFont="1" applyFill="1" applyBorder="1" applyAlignment="1" applyProtection="1">
      <alignment horizontal="center" vertical="center"/>
    </xf>
    <xf numFmtId="0" fontId="25" fillId="0" borderId="0" xfId="5" applyNumberFormat="1" applyFont="1" applyFill="1" applyBorder="1" applyAlignment="1" applyProtection="1">
      <alignment horizontal="left" vertical="center"/>
    </xf>
    <xf numFmtId="0" fontId="26" fillId="0" borderId="0" xfId="5" applyNumberFormat="1" applyFont="1" applyFill="1" applyBorder="1" applyAlignment="1" applyProtection="1">
      <alignment horizontal="center" vertical="center"/>
    </xf>
    <xf numFmtId="0" fontId="24" fillId="2" borderId="0" xfId="5" applyNumberFormat="1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center" vertical="center"/>
      <protection locked="0"/>
    </xf>
    <xf numFmtId="0" fontId="3" fillId="2" borderId="0" xfId="2" applyNumberFormat="1" applyFont="1" applyFill="1" applyBorder="1" applyAlignment="1" applyProtection="1">
      <alignment horizontal="left" vertical="center"/>
    </xf>
    <xf numFmtId="0" fontId="2" fillId="2" borderId="0" xfId="2" applyNumberFormat="1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35" fillId="2" borderId="0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2" applyNumberFormat="1" applyFont="1" applyFill="1" applyBorder="1" applyAlignment="1" applyProtection="1">
      <alignment horizontal="center" vertical="center"/>
    </xf>
    <xf numFmtId="0" fontId="19" fillId="2" borderId="0" xfId="2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2" applyNumberFormat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1" fillId="2" borderId="0" xfId="0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9" fillId="2" borderId="0" xfId="2" applyNumberFormat="1" applyFont="1" applyFill="1" applyBorder="1" applyAlignment="1" applyProtection="1">
      <alignment horizontal="center" vertical="center"/>
    </xf>
    <xf numFmtId="0" fontId="48" fillId="0" borderId="1" xfId="0" applyNumberFormat="1" applyFont="1" applyFill="1" applyBorder="1" applyAlignment="1" applyProtection="1">
      <alignment horizontal="center" vertical="center" wrapText="1"/>
    </xf>
    <xf numFmtId="0" fontId="48" fillId="0" borderId="1" xfId="0" applyNumberFormat="1" applyFont="1" applyFill="1" applyBorder="1" applyAlignment="1" applyProtection="1">
      <alignment horizontal="left" vertical="center" wrapText="1"/>
    </xf>
    <xf numFmtId="0" fontId="19" fillId="2" borderId="3" xfId="2" applyNumberFormat="1" applyFont="1" applyFill="1" applyBorder="1" applyAlignment="1" applyProtection="1">
      <alignment horizontal="left" vertical="center"/>
    </xf>
    <xf numFmtId="0" fontId="9" fillId="2" borderId="0" xfId="2" applyNumberFormat="1" applyFont="1" applyFill="1" applyBorder="1" applyAlignment="1" applyProtection="1">
      <alignment horizontal="left" vertical="center"/>
    </xf>
    <xf numFmtId="0" fontId="25" fillId="2" borderId="0" xfId="2" applyNumberFormat="1" applyFont="1" applyFill="1" applyBorder="1" applyAlignment="1" applyProtection="1">
      <alignment horizontal="left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26" fillId="2" borderId="0" xfId="2" applyNumberFormat="1" applyFont="1" applyFill="1" applyBorder="1" applyAlignment="1" applyProtection="1">
      <alignment horizontal="center" vertical="center"/>
    </xf>
    <xf numFmtId="164" fontId="19" fillId="2" borderId="0" xfId="3" quotePrefix="1" applyFont="1" applyFill="1" applyAlignment="1">
      <alignment horizontal="left" vertical="center"/>
    </xf>
    <xf numFmtId="0" fontId="17" fillId="2" borderId="0" xfId="4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left" vertical="center"/>
    </xf>
    <xf numFmtId="0" fontId="18" fillId="2" borderId="3" xfId="1" applyFont="1" applyFill="1" applyBorder="1" applyAlignment="1">
      <alignment horizontal="left" vertical="center"/>
    </xf>
    <xf numFmtId="0" fontId="20" fillId="2" borderId="4" xfId="4" applyNumberFormat="1" applyFont="1" applyFill="1" applyBorder="1" applyAlignment="1" applyProtection="1">
      <alignment horizontal="center" vertical="center" wrapText="1"/>
    </xf>
    <xf numFmtId="0" fontId="20" fillId="2" borderId="5" xfId="4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1" fillId="2" borderId="3" xfId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left" vertical="center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horizontal="left" vertical="center"/>
    </xf>
    <xf numFmtId="14" fontId="29" fillId="2" borderId="1" xfId="0" quotePrefix="1" applyNumberFormat="1" applyFont="1" applyFill="1" applyBorder="1" applyAlignment="1" applyProtection="1">
      <alignment horizontal="center" vertical="center"/>
    </xf>
  </cellXfs>
  <cellStyles count="10">
    <cellStyle name="Comma" xfId="3" builtinId="3"/>
    <cellStyle name="Comma 2" xfId="8"/>
    <cellStyle name="Normal" xfId="0" builtinId="0"/>
    <cellStyle name="Normal 2" xfId="1"/>
    <cellStyle name="Normal 2 2" xfId="4"/>
    <cellStyle name="Normal 2 2 2" xfId="6"/>
    <cellStyle name="Normal 3" xfId="2"/>
    <cellStyle name="Normal 3 2" xfId="5"/>
    <cellStyle name="Normal 4" xfId="7"/>
    <cellStyle name="Normal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DS%20A2B1%2022-9-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 nộp tiền"/>
      <sheetName val="Danh sách chưa nộp"/>
      <sheetName val="A2-2019-22-9"/>
      <sheetName val="DS THI"/>
    </sheetNames>
    <sheetDataSet>
      <sheetData sheetId="0">
        <row r="10">
          <cell r="B10" t="str">
            <v>DTN1658520007</v>
          </cell>
        </row>
        <row r="11">
          <cell r="B11" t="str">
            <v>DTN1554110002</v>
          </cell>
        </row>
        <row r="12">
          <cell r="B12" t="str">
            <v>DTN1553050001</v>
          </cell>
        </row>
        <row r="13">
          <cell r="B13" t="str">
            <v>DTN1553160002</v>
          </cell>
        </row>
        <row r="14">
          <cell r="B14" t="str">
            <v>DTN1453110180</v>
          </cell>
        </row>
        <row r="15">
          <cell r="B15" t="str">
            <v>DTN1554110001</v>
          </cell>
        </row>
        <row r="16">
          <cell r="B16" t="str">
            <v>DTN1353040074</v>
          </cell>
        </row>
        <row r="17">
          <cell r="B17" t="str">
            <v>DTN1554110003</v>
          </cell>
        </row>
        <row r="18">
          <cell r="B18" t="str">
            <v>DTN1454120004</v>
          </cell>
        </row>
        <row r="19">
          <cell r="B19" t="str">
            <v>DTN1453110011</v>
          </cell>
        </row>
        <row r="20">
          <cell r="B20" t="str">
            <v>DTN1554110107</v>
          </cell>
        </row>
        <row r="21">
          <cell r="B21" t="str">
            <v>DTN1553050015</v>
          </cell>
        </row>
        <row r="22">
          <cell r="B22" t="str">
            <v>DTN1653110002</v>
          </cell>
        </row>
        <row r="23">
          <cell r="B23" t="str">
            <v>DTN1553050019</v>
          </cell>
        </row>
        <row r="24">
          <cell r="B24" t="str">
            <v>DTN1353110026</v>
          </cell>
        </row>
        <row r="25">
          <cell r="B25" t="str">
            <v>DTN1553050021</v>
          </cell>
        </row>
        <row r="26">
          <cell r="B26" t="str">
            <v>DTN1454120025</v>
          </cell>
        </row>
        <row r="27">
          <cell r="B27" t="str">
            <v>DTN1253110005</v>
          </cell>
        </row>
        <row r="28">
          <cell r="B28" t="str">
            <v>DTN1653050330</v>
          </cell>
        </row>
        <row r="29">
          <cell r="B29" t="str">
            <v>DTN1653050183</v>
          </cell>
        </row>
        <row r="30">
          <cell r="B30" t="str">
            <v>DTN1553110010</v>
          </cell>
        </row>
        <row r="31">
          <cell r="B31" t="str">
            <v>DTN1353110038</v>
          </cell>
        </row>
        <row r="32">
          <cell r="B32" t="str">
            <v>DTN1653050279</v>
          </cell>
        </row>
        <row r="33">
          <cell r="B33" t="str">
            <v>DTN1663160003</v>
          </cell>
        </row>
        <row r="34">
          <cell r="B34" t="str">
            <v>DTN1753130005</v>
          </cell>
        </row>
        <row r="35">
          <cell r="B35" t="str">
            <v>DTN1653110001</v>
          </cell>
        </row>
        <row r="36">
          <cell r="B36" t="str">
            <v>DTN1653050413</v>
          </cell>
        </row>
        <row r="37">
          <cell r="B37" t="str">
            <v>DTN1653050402</v>
          </cell>
        </row>
        <row r="38">
          <cell r="B38" t="str">
            <v>DTN1553050041</v>
          </cell>
        </row>
        <row r="39">
          <cell r="B39" t="str">
            <v>DTN1553050042</v>
          </cell>
        </row>
        <row r="40">
          <cell r="B40" t="str">
            <v>DTN1553050044</v>
          </cell>
        </row>
        <row r="41">
          <cell r="B41" t="str">
            <v>DTN1553050045</v>
          </cell>
        </row>
        <row r="42">
          <cell r="B42" t="str">
            <v>DTN1755150010</v>
          </cell>
        </row>
        <row r="43">
          <cell r="B43" t="str">
            <v>DTN1654140013</v>
          </cell>
        </row>
        <row r="44">
          <cell r="B44" t="str">
            <v>DTN1453110036</v>
          </cell>
        </row>
        <row r="45">
          <cell r="B45" t="str">
            <v>DTN1653040091</v>
          </cell>
        </row>
        <row r="46">
          <cell r="B46" t="str">
            <v>DTN1554120053</v>
          </cell>
        </row>
        <row r="47">
          <cell r="B47" t="str">
            <v>DTN1553050054</v>
          </cell>
        </row>
        <row r="48">
          <cell r="B48" t="str">
            <v>DTN18LT4120002</v>
          </cell>
        </row>
        <row r="49">
          <cell r="B49" t="str">
            <v>DTN1454120316</v>
          </cell>
        </row>
        <row r="50">
          <cell r="B50" t="str">
            <v>DTN1673160001</v>
          </cell>
        </row>
        <row r="51">
          <cell r="B51" t="str">
            <v>DTN1654140015</v>
          </cell>
        </row>
        <row r="52">
          <cell r="B52" t="str">
            <v>DTN1453050050</v>
          </cell>
        </row>
        <row r="53">
          <cell r="B53" t="str">
            <v>DTN1553050076</v>
          </cell>
        </row>
        <row r="54">
          <cell r="B54" t="str">
            <v>DTN1653110023</v>
          </cell>
        </row>
        <row r="55">
          <cell r="B55" t="str">
            <v>DTN1353070132</v>
          </cell>
        </row>
        <row r="56">
          <cell r="B56" t="str">
            <v>DTN1553170036</v>
          </cell>
        </row>
        <row r="57">
          <cell r="B57" t="str">
            <v>DTN1553050085</v>
          </cell>
        </row>
        <row r="58">
          <cell r="B58" t="str">
            <v>DTN1553070017</v>
          </cell>
        </row>
        <row r="59">
          <cell r="B59" t="str">
            <v>DTN1554110024</v>
          </cell>
        </row>
        <row r="60">
          <cell r="B60" t="str">
            <v>DTN1554110023</v>
          </cell>
        </row>
        <row r="61">
          <cell r="B61" t="str">
            <v>DTN1553060021</v>
          </cell>
        </row>
        <row r="62">
          <cell r="B62" t="str">
            <v>DTN1653170015</v>
          </cell>
        </row>
        <row r="63">
          <cell r="B63" t="str">
            <v>DTN1553050091</v>
          </cell>
        </row>
        <row r="64">
          <cell r="B64" t="str">
            <v>DTN1554120068</v>
          </cell>
        </row>
        <row r="65">
          <cell r="B65" t="str">
            <v>DTN1653110017</v>
          </cell>
        </row>
        <row r="66">
          <cell r="B66" t="str">
            <v>DTN1553050096</v>
          </cell>
        </row>
        <row r="67">
          <cell r="B67" t="str">
            <v>DTN1653050253</v>
          </cell>
        </row>
        <row r="68">
          <cell r="B68" t="str">
            <v>DTN1353050058</v>
          </cell>
        </row>
        <row r="69">
          <cell r="B69" t="str">
            <v>DTN1653070028</v>
          </cell>
        </row>
        <row r="70">
          <cell r="B70" t="str">
            <v>DTN1653110009</v>
          </cell>
        </row>
        <row r="71">
          <cell r="B71" t="str">
            <v>DTN1664120001</v>
          </cell>
        </row>
        <row r="72">
          <cell r="B72" t="str">
            <v>DTN1663060002</v>
          </cell>
        </row>
        <row r="73">
          <cell r="B73" t="str">
            <v>DTN1554140094</v>
          </cell>
        </row>
        <row r="74">
          <cell r="B74" t="str">
            <v>DTN1553170014</v>
          </cell>
        </row>
        <row r="75">
          <cell r="B75" t="str">
            <v>DTN1553170016</v>
          </cell>
        </row>
        <row r="76">
          <cell r="B76" t="str">
            <v>DTN1353110136</v>
          </cell>
        </row>
        <row r="77">
          <cell r="B77" t="str">
            <v>DTN1554140021</v>
          </cell>
        </row>
        <row r="78">
          <cell r="B78" t="str">
            <v>DTN1553110022</v>
          </cell>
        </row>
        <row r="79">
          <cell r="B79" t="str">
            <v>DTN1553050127</v>
          </cell>
        </row>
        <row r="80">
          <cell r="B80" t="str">
            <v>DTN1755150001</v>
          </cell>
        </row>
        <row r="81">
          <cell r="B81" t="str">
            <v>DTN1554120089</v>
          </cell>
        </row>
        <row r="82">
          <cell r="B82" t="str">
            <v>DTN1553160100</v>
          </cell>
        </row>
        <row r="83">
          <cell r="B83" t="str">
            <v>DTN1553040042</v>
          </cell>
        </row>
        <row r="84">
          <cell r="B84" t="str">
            <v>DTN1554140025</v>
          </cell>
        </row>
        <row r="85">
          <cell r="B85" t="str">
            <v>DTN1553110024</v>
          </cell>
        </row>
        <row r="86">
          <cell r="B86" t="str">
            <v>DTN1558510025</v>
          </cell>
        </row>
        <row r="87">
          <cell r="B87" t="str">
            <v>DTN1653110045</v>
          </cell>
        </row>
        <row r="88">
          <cell r="B88" t="str">
            <v>DTN17530A0008</v>
          </cell>
        </row>
        <row r="89">
          <cell r="B89" t="str">
            <v>DTN1553050142</v>
          </cell>
        </row>
        <row r="90">
          <cell r="B90" t="str">
            <v>DTN1553050138</v>
          </cell>
        </row>
        <row r="91">
          <cell r="B91" t="str">
            <v>DTN1553050137</v>
          </cell>
        </row>
        <row r="92">
          <cell r="B92" t="str">
            <v>DTN1553050135</v>
          </cell>
        </row>
        <row r="93">
          <cell r="B93" t="str">
            <v>DTN1558510059</v>
          </cell>
        </row>
        <row r="94">
          <cell r="B94" t="str">
            <v>DTN1553050139</v>
          </cell>
        </row>
        <row r="95">
          <cell r="B95" t="str">
            <v>DTN1553170018</v>
          </cell>
        </row>
        <row r="96">
          <cell r="B96" t="str">
            <v>DTN1653050299</v>
          </cell>
        </row>
        <row r="97">
          <cell r="B97" t="str">
            <v>DTN18LT4120003</v>
          </cell>
        </row>
        <row r="98">
          <cell r="B98" t="str">
            <v>DTN1553050146</v>
          </cell>
        </row>
        <row r="99">
          <cell r="B99" t="str">
            <v>DTN1653170030</v>
          </cell>
        </row>
        <row r="100">
          <cell r="B100" t="str">
            <v>DTN1553110027</v>
          </cell>
        </row>
        <row r="101">
          <cell r="B101" t="str">
            <v>DTN1454120147</v>
          </cell>
        </row>
        <row r="102">
          <cell r="B102" t="str">
            <v>DTN1755150004</v>
          </cell>
        </row>
        <row r="103">
          <cell r="B103" t="str">
            <v>DTN1553050148</v>
          </cell>
        </row>
        <row r="104">
          <cell r="B104" t="str">
            <v>DTN1354110031</v>
          </cell>
        </row>
        <row r="105">
          <cell r="B105" t="str">
            <v>DTN1353120010</v>
          </cell>
        </row>
        <row r="106">
          <cell r="B106" t="str">
            <v>DTN1554290018</v>
          </cell>
        </row>
        <row r="107">
          <cell r="B107" t="str">
            <v>DTN1553050150</v>
          </cell>
        </row>
        <row r="108">
          <cell r="B108" t="str">
            <v>DTN1553050151</v>
          </cell>
        </row>
        <row r="109">
          <cell r="B109" t="str">
            <v>DTN1553110028</v>
          </cell>
        </row>
        <row r="110">
          <cell r="B110" t="str">
            <v>DTN1755150005</v>
          </cell>
        </row>
        <row r="111">
          <cell r="B111" t="str">
            <v>DTN1553070079</v>
          </cell>
        </row>
        <row r="112">
          <cell r="B112" t="str">
            <v>DTN1653050142</v>
          </cell>
        </row>
        <row r="113">
          <cell r="B113" t="str">
            <v>DTN1453050093</v>
          </cell>
        </row>
        <row r="114">
          <cell r="B114" t="str">
            <v>DTN1558510071</v>
          </cell>
        </row>
        <row r="115">
          <cell r="B115" t="str">
            <v>DTN1453050094</v>
          </cell>
        </row>
        <row r="116">
          <cell r="B116" t="str">
            <v>DTN1354120218</v>
          </cell>
        </row>
        <row r="117">
          <cell r="B117" t="str">
            <v>DTN1554110114</v>
          </cell>
        </row>
        <row r="118">
          <cell r="B118" t="str">
            <v>DTN1554120117</v>
          </cell>
        </row>
        <row r="119">
          <cell r="B119" t="str">
            <v>DTN1553040052</v>
          </cell>
        </row>
        <row r="120">
          <cell r="B120" t="str">
            <v>DTN1653050447</v>
          </cell>
        </row>
        <row r="121">
          <cell r="B121" t="str">
            <v>DTN1653110024</v>
          </cell>
        </row>
        <row r="122">
          <cell r="B122" t="str">
            <v>DTN1553060031</v>
          </cell>
        </row>
        <row r="123">
          <cell r="B123" t="str">
            <v>DTN1553060032</v>
          </cell>
        </row>
        <row r="124">
          <cell r="B124" t="str">
            <v>DTN1453110102</v>
          </cell>
        </row>
        <row r="125">
          <cell r="B125" t="str">
            <v>DTN1553050177</v>
          </cell>
        </row>
        <row r="126">
          <cell r="B126" t="str">
            <v>DTN1553050178</v>
          </cell>
        </row>
        <row r="127">
          <cell r="B127" t="str">
            <v>DTN1553050180</v>
          </cell>
        </row>
        <row r="128">
          <cell r="B128" t="str">
            <v>DTN1653110041</v>
          </cell>
        </row>
        <row r="129">
          <cell r="B129" t="str">
            <v>DTN1554120235</v>
          </cell>
        </row>
        <row r="130">
          <cell r="B130" t="str">
            <v>DTN1553170022</v>
          </cell>
        </row>
        <row r="131">
          <cell r="B131" t="str">
            <v>DTN1653110018</v>
          </cell>
        </row>
        <row r="132">
          <cell r="B132" t="str">
            <v>DTN1554120138</v>
          </cell>
        </row>
        <row r="133">
          <cell r="B133" t="str">
            <v>DTN1553050190</v>
          </cell>
        </row>
        <row r="134">
          <cell r="B134" t="str">
            <v>DTN1663110009</v>
          </cell>
        </row>
        <row r="135">
          <cell r="B135" t="str">
            <v>DTN1653040022</v>
          </cell>
        </row>
        <row r="136">
          <cell r="B136" t="str">
            <v>DTN1553050194</v>
          </cell>
        </row>
        <row r="137">
          <cell r="B137" t="str">
            <v>DTN1653110043</v>
          </cell>
        </row>
        <row r="138">
          <cell r="B138" t="str">
            <v>DTN1553050199</v>
          </cell>
        </row>
        <row r="139">
          <cell r="B139" t="str">
            <v>DTN1658520001</v>
          </cell>
        </row>
        <row r="140">
          <cell r="B140" t="str">
            <v>DTN1553050200</v>
          </cell>
        </row>
        <row r="141">
          <cell r="B141" t="str">
            <v>DTN1153180078</v>
          </cell>
        </row>
        <row r="142">
          <cell r="B142" t="str">
            <v>DTN1653110014</v>
          </cell>
        </row>
        <row r="143">
          <cell r="B143" t="str">
            <v>DTN1453160050</v>
          </cell>
        </row>
        <row r="144">
          <cell r="B144" t="str">
            <v>DTN1663160007</v>
          </cell>
        </row>
        <row r="145">
          <cell r="B145" t="str">
            <v>DTN1553060040</v>
          </cell>
        </row>
        <row r="146">
          <cell r="B146" t="str">
            <v>DTN1654110058</v>
          </cell>
        </row>
        <row r="147">
          <cell r="B147" t="str">
            <v>DTN1553040149</v>
          </cell>
        </row>
        <row r="148">
          <cell r="B148" t="str">
            <v>DTN1553050210</v>
          </cell>
        </row>
        <row r="149">
          <cell r="B149" t="str">
            <v>DTN1554110058</v>
          </cell>
        </row>
        <row r="150">
          <cell r="B150" t="str">
            <v>DTN1554110059</v>
          </cell>
        </row>
        <row r="151">
          <cell r="B151" t="str">
            <v>DTN1554140046</v>
          </cell>
        </row>
        <row r="152">
          <cell r="B152" t="str">
            <v>DTN1553050213</v>
          </cell>
        </row>
        <row r="153">
          <cell r="B153" t="str">
            <v>DTN1553050214</v>
          </cell>
        </row>
        <row r="154">
          <cell r="B154" t="str">
            <v>DTN1653050010</v>
          </cell>
        </row>
        <row r="155">
          <cell r="B155" t="str">
            <v>DTN1558520004</v>
          </cell>
        </row>
        <row r="156">
          <cell r="B156" t="str">
            <v>DTN1558510040</v>
          </cell>
        </row>
        <row r="157">
          <cell r="B157" t="str">
            <v>DTN1453050139</v>
          </cell>
        </row>
        <row r="158">
          <cell r="B158" t="str">
            <v>DTN1653110003</v>
          </cell>
        </row>
        <row r="159">
          <cell r="B159" t="str">
            <v>DTN1653050153</v>
          </cell>
        </row>
        <row r="160">
          <cell r="B160" t="str">
            <v>DTN1553110044</v>
          </cell>
        </row>
        <row r="161">
          <cell r="B161" t="str">
            <v>DTN1654290002</v>
          </cell>
        </row>
        <row r="162">
          <cell r="B162" t="str">
            <v>DTN18LT4120007</v>
          </cell>
        </row>
        <row r="163">
          <cell r="B163" t="str">
            <v>DTN1553050223</v>
          </cell>
        </row>
        <row r="164">
          <cell r="B164" t="str">
            <v>DTN1653050026</v>
          </cell>
        </row>
        <row r="165">
          <cell r="B165" t="str">
            <v>DTN1553110040</v>
          </cell>
        </row>
        <row r="166">
          <cell r="B166" t="str">
            <v>DTN1553160049</v>
          </cell>
        </row>
        <row r="167">
          <cell r="B167" t="str">
            <v>DTN1453170044</v>
          </cell>
        </row>
        <row r="168">
          <cell r="B168" t="str">
            <v>DTN1553050229</v>
          </cell>
        </row>
        <row r="169">
          <cell r="B169" t="str">
            <v>DTN1453160057</v>
          </cell>
        </row>
        <row r="170">
          <cell r="B170" t="str">
            <v>DTN1654120083</v>
          </cell>
        </row>
        <row r="171">
          <cell r="B171" t="str">
            <v>DTN1553110070</v>
          </cell>
        </row>
        <row r="172">
          <cell r="B172" t="str">
            <v>DTN1553050250</v>
          </cell>
        </row>
        <row r="173">
          <cell r="B173" t="str">
            <v>DTN1755150003</v>
          </cell>
        </row>
        <row r="174">
          <cell r="B174" t="str">
            <v>DTN1553050248</v>
          </cell>
        </row>
        <row r="175">
          <cell r="B175" t="str">
            <v>DTN1553080009</v>
          </cell>
        </row>
        <row r="176">
          <cell r="B176" t="str">
            <v>DTN1553070046</v>
          </cell>
        </row>
        <row r="177">
          <cell r="B177" t="str">
            <v>DTN1553050234</v>
          </cell>
        </row>
        <row r="178">
          <cell r="B178" t="str">
            <v>DTN1553050240</v>
          </cell>
        </row>
        <row r="179">
          <cell r="B179" t="str">
            <v>DTN1553160092</v>
          </cell>
        </row>
        <row r="180">
          <cell r="B180" t="str">
            <v>DTN1553050241</v>
          </cell>
        </row>
        <row r="181">
          <cell r="B181" t="str">
            <v>DTN1553110065</v>
          </cell>
        </row>
        <row r="182">
          <cell r="B182" t="str">
            <v>DTN18LT4120008</v>
          </cell>
        </row>
        <row r="183">
          <cell r="B183" t="str">
            <v>DTN1753050093</v>
          </cell>
        </row>
        <row r="184">
          <cell r="B184" t="str">
            <v>DTN1430A0404</v>
          </cell>
        </row>
        <row r="185">
          <cell r="B185" t="str">
            <v>DTN1553170029</v>
          </cell>
        </row>
        <row r="186">
          <cell r="B186" t="str">
            <v>DTN1553070047</v>
          </cell>
        </row>
        <row r="187">
          <cell r="B187" t="str">
            <v>DTN1554120193</v>
          </cell>
        </row>
        <row r="188">
          <cell r="B188" t="str">
            <v>DTN1554140054</v>
          </cell>
        </row>
        <row r="189">
          <cell r="B189" t="str">
            <v>DTN1753130002</v>
          </cell>
        </row>
        <row r="190">
          <cell r="B190" t="str">
            <v>DTN1653040131</v>
          </cell>
        </row>
        <row r="191">
          <cell r="B191" t="str">
            <v>DTN1454120248</v>
          </cell>
        </row>
        <row r="192">
          <cell r="B192" t="str">
            <v>DTN1653040020</v>
          </cell>
        </row>
        <row r="193">
          <cell r="B193" t="str">
            <v>DTN1653050124</v>
          </cell>
        </row>
        <row r="194">
          <cell r="B194" t="str">
            <v>DTN1453110137</v>
          </cell>
        </row>
        <row r="195">
          <cell r="B195" t="str">
            <v>DTN1554120196</v>
          </cell>
        </row>
        <row r="196">
          <cell r="B196" t="str">
            <v>DTN1553050257</v>
          </cell>
        </row>
        <row r="197">
          <cell r="B197" t="str">
            <v>DTN1553050263</v>
          </cell>
        </row>
        <row r="198">
          <cell r="B198" t="str">
            <v>DTN1453T0030</v>
          </cell>
        </row>
        <row r="199">
          <cell r="B199" t="str">
            <v>DTN1553170032</v>
          </cell>
        </row>
        <row r="200">
          <cell r="B200" t="str">
            <v>DTN1553050269</v>
          </cell>
        </row>
        <row r="201">
          <cell r="B201" t="str">
            <v>DTN1553050276</v>
          </cell>
        </row>
        <row r="202">
          <cell r="B202" t="str">
            <v>DTN1553050275</v>
          </cell>
        </row>
        <row r="203">
          <cell r="B203" t="str">
            <v>DTN1553110050</v>
          </cell>
        </row>
        <row r="204">
          <cell r="B204" t="str">
            <v>DTN1653110022</v>
          </cell>
        </row>
        <row r="205">
          <cell r="B205" t="str">
            <v>DTN1554110078</v>
          </cell>
        </row>
        <row r="206">
          <cell r="B206" t="str">
            <v>DTN1553050277</v>
          </cell>
        </row>
        <row r="207">
          <cell r="B207" t="str">
            <v>DTN1553050281</v>
          </cell>
        </row>
        <row r="208">
          <cell r="B208" t="str">
            <v>DTN1755150012</v>
          </cell>
        </row>
        <row r="209">
          <cell r="B209" t="str">
            <v>DTN1554140059</v>
          </cell>
        </row>
        <row r="210">
          <cell r="B210" t="str">
            <v>DTN1553050284</v>
          </cell>
        </row>
        <row r="211">
          <cell r="B211" t="str">
            <v>DTN1558520006</v>
          </cell>
        </row>
        <row r="212">
          <cell r="B212" t="str">
            <v>DTN1553050289</v>
          </cell>
        </row>
        <row r="213">
          <cell r="B213" t="str">
            <v>DTN1653050408</v>
          </cell>
        </row>
        <row r="214">
          <cell r="B214" t="str">
            <v>DTN1454120291</v>
          </cell>
        </row>
        <row r="215">
          <cell r="B215" t="str">
            <v>DTN1253110076</v>
          </cell>
        </row>
        <row r="216">
          <cell r="B216" t="str">
            <v>DTN1553160045</v>
          </cell>
        </row>
        <row r="217">
          <cell r="B217" t="str">
            <v>DTN1553110049</v>
          </cell>
        </row>
      </sheetData>
      <sheetData sheetId="1" refreshError="1"/>
      <sheetData sheetId="2">
        <row r="6">
          <cell r="A6" t="str">
            <v>Ngày thi 22/9/2019 - Đối tượng Sinh viên - Địa điểm thi: Trường Đại học Nông lâm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V246"/>
  <sheetViews>
    <sheetView view="pageBreakPreview" topLeftCell="A194" zoomScaleNormal="100" zoomScaleSheetLayoutView="100" workbookViewId="0">
      <selection activeCell="J217" sqref="J10:J217"/>
    </sheetView>
  </sheetViews>
  <sheetFormatPr defaultColWidth="10.28515625" defaultRowHeight="12.75" customHeight="1"/>
  <cols>
    <col min="1" max="1" width="4.42578125" style="107" bestFit="1" customWidth="1"/>
    <col min="2" max="2" width="14.85546875" style="107" bestFit="1" customWidth="1"/>
    <col min="3" max="3" width="16.28515625" style="107" bestFit="1" customWidth="1"/>
    <col min="4" max="4" width="7.28515625" style="107" bestFit="1" customWidth="1"/>
    <col min="5" max="5" width="9" style="107" bestFit="1" customWidth="1"/>
    <col min="6" max="6" width="4.42578125" style="107" bestFit="1" customWidth="1"/>
    <col min="7" max="7" width="7" style="107" bestFit="1" customWidth="1"/>
    <col min="8" max="8" width="11.5703125" style="107" bestFit="1" customWidth="1"/>
    <col min="9" max="9" width="15.85546875" style="107" bestFit="1" customWidth="1"/>
    <col min="10" max="10" width="7.140625" style="107" bestFit="1" customWidth="1"/>
    <col min="11" max="11" width="15.7109375" style="125" bestFit="1" customWidth="1"/>
    <col min="12" max="16384" width="10.28515625" style="125"/>
  </cols>
  <sheetData>
    <row r="1" spans="1:204" s="107" customFormat="1" ht="15.75">
      <c r="A1" s="146" t="s">
        <v>40</v>
      </c>
      <c r="B1" s="146"/>
      <c r="C1" s="146"/>
      <c r="D1" s="146"/>
      <c r="E1" s="147" t="s">
        <v>41</v>
      </c>
      <c r="F1" s="147"/>
      <c r="G1" s="147"/>
      <c r="H1" s="147"/>
      <c r="I1" s="147"/>
      <c r="J1" s="147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</row>
    <row r="2" spans="1:204" s="107" customFormat="1" ht="15.75">
      <c r="A2" s="148" t="s">
        <v>38</v>
      </c>
      <c r="B2" s="148"/>
      <c r="C2" s="148"/>
      <c r="D2" s="148"/>
      <c r="E2" s="149" t="s">
        <v>39</v>
      </c>
      <c r="F2" s="149"/>
      <c r="G2" s="149"/>
      <c r="H2" s="149"/>
      <c r="I2" s="149"/>
      <c r="J2" s="149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</row>
    <row r="3" spans="1:204" s="107" customFormat="1" ht="15.75">
      <c r="A3" s="109"/>
      <c r="B3" s="109"/>
      <c r="C3" s="109"/>
      <c r="D3" s="110"/>
      <c r="E3" s="110"/>
      <c r="F3" s="110"/>
      <c r="G3" s="110"/>
      <c r="H3" s="110"/>
      <c r="I3" s="110"/>
      <c r="J3" s="110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</row>
    <row r="4" spans="1:204" s="112" customFormat="1" ht="16.5">
      <c r="A4" s="150" t="s">
        <v>221</v>
      </c>
      <c r="B4" s="150"/>
      <c r="C4" s="150"/>
      <c r="D4" s="150"/>
      <c r="E4" s="150"/>
      <c r="F4" s="150"/>
      <c r="G4" s="150"/>
      <c r="H4" s="150"/>
      <c r="I4" s="150"/>
      <c r="J4" s="150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</row>
    <row r="5" spans="1:204" s="112" customFormat="1" ht="16.5">
      <c r="A5" s="145" t="str">
        <f>'[1]A2-2019-22-9'!A6:J6</f>
        <v>Ngày thi 22/9/2019 - Đối tượng Sinh viên - Địa điểm thi: Trường Đại học Nông lâm</v>
      </c>
      <c r="B5" s="145"/>
      <c r="C5" s="145"/>
      <c r="D5" s="145"/>
      <c r="E5" s="145"/>
      <c r="F5" s="145"/>
      <c r="G5" s="145"/>
      <c r="H5" s="145"/>
      <c r="I5" s="145"/>
      <c r="J5" s="145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</row>
    <row r="6" spans="1:204" s="112" customFormat="1" ht="16.5">
      <c r="A6" s="144" t="s">
        <v>222</v>
      </c>
      <c r="B6" s="144"/>
      <c r="C6" s="144"/>
      <c r="D6" s="144"/>
      <c r="E6" s="144"/>
      <c r="F6" s="144"/>
      <c r="G6" s="144"/>
      <c r="H6" s="144"/>
      <c r="I6" s="144"/>
      <c r="J6" s="144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</row>
    <row r="7" spans="1:204" s="107" customFormat="1">
      <c r="A7" s="108"/>
      <c r="B7" s="108"/>
      <c r="C7" s="108"/>
      <c r="D7" s="108"/>
      <c r="E7" s="108"/>
      <c r="F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</row>
    <row r="8" spans="1:204" s="114" customFormat="1" ht="15" customHeight="1">
      <c r="A8" s="142" t="s">
        <v>0</v>
      </c>
      <c r="B8" s="142" t="s">
        <v>223</v>
      </c>
      <c r="C8" s="142" t="s">
        <v>224</v>
      </c>
      <c r="D8" s="142" t="s">
        <v>225</v>
      </c>
      <c r="E8" s="142" t="s">
        <v>226</v>
      </c>
      <c r="F8" s="142" t="s">
        <v>62</v>
      </c>
      <c r="G8" s="142" t="s">
        <v>42</v>
      </c>
      <c r="H8" s="142" t="s">
        <v>173</v>
      </c>
      <c r="I8" s="142" t="s">
        <v>174</v>
      </c>
      <c r="J8" s="142" t="s">
        <v>5</v>
      </c>
    </row>
    <row r="9" spans="1:204" s="114" customFormat="1" ht="15" customHeight="1">
      <c r="A9" s="142"/>
      <c r="B9" s="142"/>
      <c r="C9" s="142"/>
      <c r="D9" s="142"/>
      <c r="E9" s="142"/>
      <c r="F9" s="142"/>
      <c r="G9" s="142"/>
      <c r="H9" s="142"/>
      <c r="I9" s="142"/>
      <c r="J9" s="142"/>
    </row>
    <row r="10" spans="1:204" s="117" customFormat="1" ht="20.100000000000001" customHeight="1">
      <c r="A10" s="115">
        <v>1</v>
      </c>
      <c r="B10" s="115" t="s">
        <v>585</v>
      </c>
      <c r="C10" s="116" t="s">
        <v>586</v>
      </c>
      <c r="D10" s="116" t="s">
        <v>90</v>
      </c>
      <c r="E10" s="115" t="s">
        <v>587</v>
      </c>
      <c r="F10" s="115" t="s">
        <v>92</v>
      </c>
      <c r="G10" s="115" t="s">
        <v>95</v>
      </c>
      <c r="H10" s="115" t="s">
        <v>99</v>
      </c>
      <c r="I10" s="115" t="s">
        <v>1280</v>
      </c>
      <c r="J10" s="116"/>
      <c r="K10" s="117" t="str">
        <f>VLOOKUP(B10,'[1]Danh sách nộp tiền'!$B$10:$B$217,1,0)</f>
        <v>DTN1658520007</v>
      </c>
    </row>
    <row r="11" spans="1:204" s="117" customFormat="1" ht="20.100000000000001" customHeight="1">
      <c r="A11" s="115">
        <v>2</v>
      </c>
      <c r="B11" s="115" t="s">
        <v>588</v>
      </c>
      <c r="C11" s="116" t="s">
        <v>589</v>
      </c>
      <c r="D11" s="116" t="s">
        <v>90</v>
      </c>
      <c r="E11" s="115" t="s">
        <v>590</v>
      </c>
      <c r="F11" s="115" t="s">
        <v>92</v>
      </c>
      <c r="G11" s="115" t="s">
        <v>591</v>
      </c>
      <c r="H11" s="115" t="s">
        <v>171</v>
      </c>
      <c r="I11" s="115" t="s">
        <v>1281</v>
      </c>
      <c r="J11" s="116"/>
      <c r="K11" s="117" t="str">
        <f>VLOOKUP(B11,'[1]Danh sách nộp tiền'!$B$10:$B$217,1,0)</f>
        <v>DTN1553050001</v>
      </c>
    </row>
    <row r="12" spans="1:204" s="117" customFormat="1" ht="20.100000000000001" customHeight="1">
      <c r="A12" s="115">
        <v>3</v>
      </c>
      <c r="B12" s="115" t="s">
        <v>592</v>
      </c>
      <c r="C12" s="116" t="s">
        <v>589</v>
      </c>
      <c r="D12" s="116" t="s">
        <v>90</v>
      </c>
      <c r="E12" s="115" t="s">
        <v>593</v>
      </c>
      <c r="F12" s="115" t="s">
        <v>92</v>
      </c>
      <c r="G12" s="115" t="s">
        <v>95</v>
      </c>
      <c r="H12" s="115" t="s">
        <v>104</v>
      </c>
      <c r="I12" s="115" t="s">
        <v>371</v>
      </c>
      <c r="J12" s="116"/>
      <c r="K12" s="117" t="str">
        <f>VLOOKUP(B12,'[1]Danh sách nộp tiền'!$B$10:$B$217,1,0)</f>
        <v>DTN1554110002</v>
      </c>
    </row>
    <row r="13" spans="1:204" s="117" customFormat="1" ht="20.100000000000001" customHeight="1">
      <c r="A13" s="115">
        <v>4</v>
      </c>
      <c r="B13" s="115" t="s">
        <v>594</v>
      </c>
      <c r="C13" s="116" t="s">
        <v>595</v>
      </c>
      <c r="D13" s="116" t="s">
        <v>90</v>
      </c>
      <c r="E13" s="115" t="s">
        <v>233</v>
      </c>
      <c r="F13" s="115" t="s">
        <v>92</v>
      </c>
      <c r="G13" s="115" t="s">
        <v>100</v>
      </c>
      <c r="H13" s="115" t="s">
        <v>104</v>
      </c>
      <c r="I13" s="115" t="s">
        <v>1282</v>
      </c>
      <c r="J13" s="116"/>
      <c r="K13" s="117" t="str">
        <f>VLOOKUP(B13,'[1]Danh sách nộp tiền'!$B$10:$B$217,1,0)</f>
        <v>DTN1553160002</v>
      </c>
    </row>
    <row r="14" spans="1:204" s="120" customFormat="1" ht="20.100000000000001" customHeight="1">
      <c r="A14" s="118">
        <v>5</v>
      </c>
      <c r="B14" s="118" t="s">
        <v>596</v>
      </c>
      <c r="C14" s="119" t="s">
        <v>597</v>
      </c>
      <c r="D14" s="119" t="s">
        <v>90</v>
      </c>
      <c r="E14" s="118" t="s">
        <v>598</v>
      </c>
      <c r="F14" s="118" t="s">
        <v>94</v>
      </c>
      <c r="G14" s="118" t="s">
        <v>95</v>
      </c>
      <c r="H14" s="118" t="s">
        <v>229</v>
      </c>
      <c r="I14" s="118" t="s">
        <v>1283</v>
      </c>
      <c r="J14" s="119" t="s">
        <v>297</v>
      </c>
      <c r="K14" s="120" t="str">
        <f>VLOOKUP(B14,'[1]Danh sách nộp tiền'!$B$10:$B$217,1,0)</f>
        <v>DTN1453110180</v>
      </c>
    </row>
    <row r="15" spans="1:204" s="117" customFormat="1" ht="20.100000000000001" customHeight="1">
      <c r="A15" s="115">
        <v>6</v>
      </c>
      <c r="B15" s="115" t="s">
        <v>599</v>
      </c>
      <c r="C15" s="116" t="s">
        <v>600</v>
      </c>
      <c r="D15" s="116" t="s">
        <v>90</v>
      </c>
      <c r="E15" s="115" t="s">
        <v>355</v>
      </c>
      <c r="F15" s="115" t="s">
        <v>94</v>
      </c>
      <c r="G15" s="115" t="s">
        <v>95</v>
      </c>
      <c r="H15" s="115" t="s">
        <v>99</v>
      </c>
      <c r="I15" s="115" t="s">
        <v>371</v>
      </c>
      <c r="J15" s="116"/>
      <c r="K15" s="117" t="str">
        <f>VLOOKUP(B15,'[1]Danh sách nộp tiền'!$B$10:$B$217,1,0)</f>
        <v>DTN1554110001</v>
      </c>
    </row>
    <row r="16" spans="1:204" s="117" customFormat="1" ht="20.100000000000001" customHeight="1">
      <c r="A16" s="115">
        <v>7</v>
      </c>
      <c r="B16" s="115" t="s">
        <v>601</v>
      </c>
      <c r="C16" s="116" t="s">
        <v>602</v>
      </c>
      <c r="D16" s="116" t="s">
        <v>90</v>
      </c>
      <c r="E16" s="115" t="s">
        <v>603</v>
      </c>
      <c r="F16" s="115" t="s">
        <v>92</v>
      </c>
      <c r="G16" s="115" t="s">
        <v>95</v>
      </c>
      <c r="H16" s="115" t="s">
        <v>99</v>
      </c>
      <c r="I16" s="115" t="s">
        <v>1284</v>
      </c>
      <c r="J16" s="116"/>
      <c r="K16" s="117" t="str">
        <f>VLOOKUP(B16,'[1]Danh sách nộp tiền'!$B$10:$B$217,1,0)</f>
        <v>DTN1353040074</v>
      </c>
    </row>
    <row r="17" spans="1:11" s="117" customFormat="1" ht="20.100000000000001" customHeight="1">
      <c r="A17" s="115">
        <v>8</v>
      </c>
      <c r="B17" s="115" t="s">
        <v>604</v>
      </c>
      <c r="C17" s="116" t="s">
        <v>605</v>
      </c>
      <c r="D17" s="116" t="s">
        <v>90</v>
      </c>
      <c r="E17" s="115" t="s">
        <v>329</v>
      </c>
      <c r="F17" s="115" t="s">
        <v>92</v>
      </c>
      <c r="G17" s="115" t="s">
        <v>95</v>
      </c>
      <c r="H17" s="115" t="s">
        <v>101</v>
      </c>
      <c r="I17" s="115" t="s">
        <v>371</v>
      </c>
      <c r="J17" s="116"/>
      <c r="K17" s="117" t="str">
        <f>VLOOKUP(B17,'[1]Danh sách nộp tiền'!$B$10:$B$217,1,0)</f>
        <v>DTN1554110003</v>
      </c>
    </row>
    <row r="18" spans="1:11" s="117" customFormat="1" ht="20.100000000000001" customHeight="1">
      <c r="A18" s="115">
        <v>9</v>
      </c>
      <c r="B18" s="115" t="s">
        <v>606</v>
      </c>
      <c r="C18" s="116" t="s">
        <v>607</v>
      </c>
      <c r="D18" s="116" t="s">
        <v>90</v>
      </c>
      <c r="E18" s="115" t="s">
        <v>608</v>
      </c>
      <c r="F18" s="115" t="s">
        <v>92</v>
      </c>
      <c r="G18" s="115" t="s">
        <v>95</v>
      </c>
      <c r="H18" s="115" t="s">
        <v>99</v>
      </c>
      <c r="I18" s="115" t="s">
        <v>175</v>
      </c>
      <c r="J18" s="116"/>
      <c r="K18" s="117" t="str">
        <f>VLOOKUP(B18,'[1]Danh sách nộp tiền'!$B$10:$B$217,1,0)</f>
        <v>DTN1454120004</v>
      </c>
    </row>
    <row r="19" spans="1:11" s="117" customFormat="1" ht="20.100000000000001" customHeight="1">
      <c r="A19" s="115">
        <v>10</v>
      </c>
      <c r="B19" s="115" t="s">
        <v>609</v>
      </c>
      <c r="C19" s="116" t="s">
        <v>610</v>
      </c>
      <c r="D19" s="116" t="s">
        <v>204</v>
      </c>
      <c r="E19" s="115" t="s">
        <v>611</v>
      </c>
      <c r="F19" s="115" t="s">
        <v>92</v>
      </c>
      <c r="G19" s="115" t="s">
        <v>95</v>
      </c>
      <c r="H19" s="115" t="s">
        <v>99</v>
      </c>
      <c r="I19" s="115" t="s">
        <v>227</v>
      </c>
      <c r="J19" s="116"/>
      <c r="K19" s="117" t="str">
        <f>VLOOKUP(B19,'[1]Danh sách nộp tiền'!$B$10:$B$217,1,0)</f>
        <v>DTN1453110011</v>
      </c>
    </row>
    <row r="20" spans="1:11" s="120" customFormat="1" ht="20.100000000000001" customHeight="1">
      <c r="A20" s="118">
        <v>11</v>
      </c>
      <c r="B20" s="118" t="s">
        <v>612</v>
      </c>
      <c r="C20" s="119" t="s">
        <v>613</v>
      </c>
      <c r="D20" s="119" t="s">
        <v>204</v>
      </c>
      <c r="E20" s="118" t="s">
        <v>614</v>
      </c>
      <c r="F20" s="118" t="s">
        <v>92</v>
      </c>
      <c r="G20" s="118" t="s">
        <v>95</v>
      </c>
      <c r="H20" s="118" t="s">
        <v>362</v>
      </c>
      <c r="I20" s="118" t="s">
        <v>176</v>
      </c>
      <c r="J20" s="119" t="s">
        <v>297</v>
      </c>
      <c r="K20" s="120" t="str">
        <f>VLOOKUP(B20,'[1]Danh sách nộp tiền'!$B$10:$B$217,1,0)</f>
        <v>DTN1554110107</v>
      </c>
    </row>
    <row r="21" spans="1:11" s="117" customFormat="1" ht="20.100000000000001" customHeight="1">
      <c r="A21" s="115">
        <v>12</v>
      </c>
      <c r="B21" s="115" t="s">
        <v>615</v>
      </c>
      <c r="C21" s="116" t="s">
        <v>63</v>
      </c>
      <c r="D21" s="116" t="s">
        <v>616</v>
      </c>
      <c r="E21" s="115" t="s">
        <v>617</v>
      </c>
      <c r="F21" s="115" t="s">
        <v>94</v>
      </c>
      <c r="G21" s="115" t="s">
        <v>97</v>
      </c>
      <c r="H21" s="115" t="s">
        <v>99</v>
      </c>
      <c r="I21" s="115" t="s">
        <v>1281</v>
      </c>
      <c r="J21" s="116"/>
      <c r="K21" s="117" t="str">
        <f>VLOOKUP(B21,'[1]Danh sách nộp tiền'!$B$10:$B$217,1,0)</f>
        <v>DTN1553050015</v>
      </c>
    </row>
    <row r="22" spans="1:11" s="117" customFormat="1" ht="20.100000000000001" customHeight="1">
      <c r="A22" s="115">
        <v>13</v>
      </c>
      <c r="B22" s="115" t="s">
        <v>618</v>
      </c>
      <c r="C22" s="116" t="s">
        <v>619</v>
      </c>
      <c r="D22" s="116" t="s">
        <v>620</v>
      </c>
      <c r="E22" s="115" t="s">
        <v>621</v>
      </c>
      <c r="F22" s="115" t="s">
        <v>94</v>
      </c>
      <c r="G22" s="115" t="s">
        <v>95</v>
      </c>
      <c r="H22" s="115" t="s">
        <v>99</v>
      </c>
      <c r="I22" s="115" t="s">
        <v>1280</v>
      </c>
      <c r="J22" s="116"/>
      <c r="K22" s="117" t="str">
        <f>VLOOKUP(B22,'[1]Danh sách nộp tiền'!$B$10:$B$217,1,0)</f>
        <v>DTN1653110002</v>
      </c>
    </row>
    <row r="23" spans="1:11" s="117" customFormat="1" ht="20.100000000000001" customHeight="1">
      <c r="A23" s="115">
        <v>14</v>
      </c>
      <c r="B23" s="115" t="s">
        <v>622</v>
      </c>
      <c r="C23" s="116" t="s">
        <v>623</v>
      </c>
      <c r="D23" s="116" t="s">
        <v>624</v>
      </c>
      <c r="E23" s="115" t="s">
        <v>625</v>
      </c>
      <c r="F23" s="115" t="s">
        <v>94</v>
      </c>
      <c r="G23" s="115" t="s">
        <v>95</v>
      </c>
      <c r="H23" s="115" t="s">
        <v>163</v>
      </c>
      <c r="I23" s="115" t="s">
        <v>1281</v>
      </c>
      <c r="J23" s="116"/>
      <c r="K23" s="117" t="str">
        <f>VLOOKUP(B23,'[1]Danh sách nộp tiền'!$B$10:$B$217,1,0)</f>
        <v>DTN1553050019</v>
      </c>
    </row>
    <row r="24" spans="1:11" s="120" customFormat="1" ht="20.100000000000001" customHeight="1">
      <c r="A24" s="118">
        <v>15</v>
      </c>
      <c r="B24" s="118" t="s">
        <v>626</v>
      </c>
      <c r="C24" s="119" t="s">
        <v>110</v>
      </c>
      <c r="D24" s="119" t="s">
        <v>627</v>
      </c>
      <c r="E24" s="118" t="s">
        <v>628</v>
      </c>
      <c r="F24" s="118" t="s">
        <v>92</v>
      </c>
      <c r="G24" s="118" t="s">
        <v>95</v>
      </c>
      <c r="H24" s="118" t="s">
        <v>99</v>
      </c>
      <c r="I24" s="118" t="s">
        <v>1285</v>
      </c>
      <c r="J24" s="119" t="s">
        <v>297</v>
      </c>
      <c r="K24" s="120" t="str">
        <f>VLOOKUP(B24,'[1]Danh sách nộp tiền'!$B$10:$B$217,1,0)</f>
        <v>DTN1353110026</v>
      </c>
    </row>
    <row r="25" spans="1:11" s="117" customFormat="1" ht="20.100000000000001" customHeight="1">
      <c r="A25" s="115">
        <v>16</v>
      </c>
      <c r="B25" s="115" t="s">
        <v>629</v>
      </c>
      <c r="C25" s="116" t="s">
        <v>630</v>
      </c>
      <c r="D25" s="116" t="s">
        <v>627</v>
      </c>
      <c r="E25" s="115" t="s">
        <v>631</v>
      </c>
      <c r="F25" s="115" t="s">
        <v>92</v>
      </c>
      <c r="G25" s="115" t="s">
        <v>95</v>
      </c>
      <c r="H25" s="115" t="s">
        <v>99</v>
      </c>
      <c r="I25" s="115" t="s">
        <v>1281</v>
      </c>
      <c r="J25" s="116"/>
      <c r="K25" s="117" t="str">
        <f>VLOOKUP(B25,'[1]Danh sách nộp tiền'!$B$10:$B$217,1,0)</f>
        <v>DTN1553050021</v>
      </c>
    </row>
    <row r="26" spans="1:11" s="117" customFormat="1" ht="20.100000000000001" customHeight="1">
      <c r="A26" s="115">
        <v>17</v>
      </c>
      <c r="B26" s="115" t="s">
        <v>632</v>
      </c>
      <c r="C26" s="116" t="s">
        <v>633</v>
      </c>
      <c r="D26" s="116" t="s">
        <v>634</v>
      </c>
      <c r="E26" s="115" t="s">
        <v>313</v>
      </c>
      <c r="F26" s="115" t="s">
        <v>92</v>
      </c>
      <c r="G26" s="115" t="s">
        <v>97</v>
      </c>
      <c r="H26" s="115" t="s">
        <v>104</v>
      </c>
      <c r="I26" s="115" t="s">
        <v>175</v>
      </c>
      <c r="J26" s="116"/>
      <c r="K26" s="117" t="str">
        <f>VLOOKUP(B26,'[1]Danh sách nộp tiền'!$B$10:$B$217,1,0)</f>
        <v>DTN1454120025</v>
      </c>
    </row>
    <row r="27" spans="1:11" s="117" customFormat="1" ht="20.100000000000001" customHeight="1">
      <c r="A27" s="115">
        <v>18</v>
      </c>
      <c r="B27" s="115" t="s">
        <v>635</v>
      </c>
      <c r="C27" s="116" t="s">
        <v>636</v>
      </c>
      <c r="D27" s="116" t="s">
        <v>637</v>
      </c>
      <c r="E27" s="115" t="s">
        <v>638</v>
      </c>
      <c r="F27" s="115" t="s">
        <v>92</v>
      </c>
      <c r="G27" s="115" t="s">
        <v>95</v>
      </c>
      <c r="H27" s="115" t="s">
        <v>99</v>
      </c>
      <c r="I27" s="115" t="s">
        <v>1286</v>
      </c>
      <c r="J27" s="116"/>
      <c r="K27" s="117" t="str">
        <f>VLOOKUP(B27,'[1]Danh sách nộp tiền'!$B$10:$B$217,1,0)</f>
        <v>DTN1253110005</v>
      </c>
    </row>
    <row r="28" spans="1:11" s="117" customFormat="1" ht="20.100000000000001" customHeight="1">
      <c r="A28" s="115">
        <v>19</v>
      </c>
      <c r="B28" s="115" t="s">
        <v>639</v>
      </c>
      <c r="C28" s="116" t="s">
        <v>640</v>
      </c>
      <c r="D28" s="116" t="s">
        <v>637</v>
      </c>
      <c r="E28" s="115" t="s">
        <v>641</v>
      </c>
      <c r="F28" s="115" t="s">
        <v>92</v>
      </c>
      <c r="G28" s="115" t="s">
        <v>95</v>
      </c>
      <c r="H28" s="115" t="s">
        <v>642</v>
      </c>
      <c r="I28" s="115" t="s">
        <v>1287</v>
      </c>
      <c r="J28" s="116"/>
      <c r="K28" s="117" t="str">
        <f>VLOOKUP(B28,'[1]Danh sách nộp tiền'!$B$10:$B$217,1,0)</f>
        <v>DTN1653050330</v>
      </c>
    </row>
    <row r="29" spans="1:11" s="117" customFormat="1" ht="20.100000000000001" customHeight="1">
      <c r="A29" s="115">
        <v>20</v>
      </c>
      <c r="B29" s="115" t="s">
        <v>643</v>
      </c>
      <c r="C29" s="116" t="s">
        <v>630</v>
      </c>
      <c r="D29" s="116" t="s">
        <v>311</v>
      </c>
      <c r="E29" s="115" t="s">
        <v>644</v>
      </c>
      <c r="F29" s="115" t="s">
        <v>92</v>
      </c>
      <c r="G29" s="115" t="s">
        <v>97</v>
      </c>
      <c r="H29" s="115" t="s">
        <v>99</v>
      </c>
      <c r="I29" s="115" t="s">
        <v>1288</v>
      </c>
      <c r="J29" s="116"/>
      <c r="K29" s="117" t="str">
        <f>VLOOKUP(B29,'[1]Danh sách nộp tiền'!$B$10:$B$217,1,0)</f>
        <v>DTN1653050183</v>
      </c>
    </row>
    <row r="30" spans="1:11" s="117" customFormat="1" ht="20.100000000000001" customHeight="1">
      <c r="A30" s="115">
        <v>21</v>
      </c>
      <c r="B30" s="115" t="s">
        <v>645</v>
      </c>
      <c r="C30" s="116" t="s">
        <v>646</v>
      </c>
      <c r="D30" s="116" t="s">
        <v>111</v>
      </c>
      <c r="E30" s="115" t="s">
        <v>647</v>
      </c>
      <c r="F30" s="115" t="s">
        <v>92</v>
      </c>
      <c r="G30" s="115" t="s">
        <v>95</v>
      </c>
      <c r="H30" s="115" t="s">
        <v>112</v>
      </c>
      <c r="I30" s="115" t="s">
        <v>235</v>
      </c>
      <c r="J30" s="116"/>
      <c r="K30" s="117" t="str">
        <f>VLOOKUP(B30,'[1]Danh sách nộp tiền'!$B$10:$B$217,1,0)</f>
        <v>DTN1553110010</v>
      </c>
    </row>
    <row r="31" spans="1:11" s="117" customFormat="1" ht="20.100000000000001" customHeight="1">
      <c r="A31" s="115">
        <v>22</v>
      </c>
      <c r="B31" s="115" t="s">
        <v>648</v>
      </c>
      <c r="C31" s="116" t="s">
        <v>649</v>
      </c>
      <c r="D31" s="116" t="s">
        <v>111</v>
      </c>
      <c r="E31" s="115" t="s">
        <v>650</v>
      </c>
      <c r="F31" s="115" t="s">
        <v>92</v>
      </c>
      <c r="G31" s="115" t="s">
        <v>95</v>
      </c>
      <c r="H31" s="115" t="s">
        <v>99</v>
      </c>
      <c r="I31" s="115" t="s">
        <v>1280</v>
      </c>
      <c r="J31" s="116"/>
      <c r="K31" s="117" t="str">
        <f>VLOOKUP(B31,'[1]Danh sách nộp tiền'!$B$10:$B$217,1,0)</f>
        <v>DTN1353110038</v>
      </c>
    </row>
    <row r="32" spans="1:11" s="117" customFormat="1" ht="20.100000000000001" customHeight="1">
      <c r="A32" s="115">
        <v>23</v>
      </c>
      <c r="B32" s="115" t="s">
        <v>651</v>
      </c>
      <c r="C32" s="116" t="s">
        <v>354</v>
      </c>
      <c r="D32" s="116" t="s">
        <v>652</v>
      </c>
      <c r="E32" s="115" t="s">
        <v>355</v>
      </c>
      <c r="F32" s="115" t="s">
        <v>94</v>
      </c>
      <c r="G32" s="115" t="s">
        <v>97</v>
      </c>
      <c r="H32" s="115" t="s">
        <v>96</v>
      </c>
      <c r="I32" s="115" t="s">
        <v>1281</v>
      </c>
      <c r="J32" s="116"/>
      <c r="K32" s="117" t="str">
        <f>VLOOKUP(B32,'[1]Danh sách nộp tiền'!$B$10:$B$217,1,0)</f>
        <v>DTN1553050041</v>
      </c>
    </row>
    <row r="33" spans="1:11" s="117" customFormat="1" ht="20.100000000000001" customHeight="1">
      <c r="A33" s="115">
        <v>24</v>
      </c>
      <c r="B33" s="115" t="s">
        <v>653</v>
      </c>
      <c r="C33" s="116" t="s">
        <v>654</v>
      </c>
      <c r="D33" s="116" t="s">
        <v>312</v>
      </c>
      <c r="E33" s="115" t="s">
        <v>655</v>
      </c>
      <c r="F33" s="115" t="s">
        <v>94</v>
      </c>
      <c r="G33" s="115" t="s">
        <v>100</v>
      </c>
      <c r="H33" s="115" t="s">
        <v>96</v>
      </c>
      <c r="I33" s="115" t="s">
        <v>1289</v>
      </c>
      <c r="J33" s="116"/>
      <c r="K33" s="117" t="str">
        <f>VLOOKUP(B33,'[1]Danh sách nộp tiền'!$B$10:$B$217,1,0)</f>
        <v>DTN1553050042</v>
      </c>
    </row>
    <row r="34" spans="1:11" s="117" customFormat="1" ht="20.100000000000001" customHeight="1">
      <c r="A34" s="115">
        <v>25</v>
      </c>
      <c r="B34" s="115" t="s">
        <v>656</v>
      </c>
      <c r="C34" s="116" t="s">
        <v>199</v>
      </c>
      <c r="D34" s="116" t="s">
        <v>657</v>
      </c>
      <c r="E34" s="115" t="s">
        <v>658</v>
      </c>
      <c r="F34" s="115" t="s">
        <v>92</v>
      </c>
      <c r="G34" s="115" t="s">
        <v>95</v>
      </c>
      <c r="H34" s="115" t="s">
        <v>164</v>
      </c>
      <c r="I34" s="115" t="s">
        <v>374</v>
      </c>
      <c r="J34" s="116"/>
      <c r="K34" s="117" t="str">
        <f>VLOOKUP(B34,'[1]Danh sách nộp tiền'!$B$10:$B$217,1,0)</f>
        <v>DTN1553050044</v>
      </c>
    </row>
    <row r="35" spans="1:11" s="117" customFormat="1" ht="20.100000000000001" customHeight="1">
      <c r="A35" s="115">
        <v>26</v>
      </c>
      <c r="B35" s="115" t="s">
        <v>659</v>
      </c>
      <c r="C35" s="116" t="s">
        <v>110</v>
      </c>
      <c r="D35" s="116" t="s">
        <v>660</v>
      </c>
      <c r="E35" s="115" t="s">
        <v>321</v>
      </c>
      <c r="F35" s="115" t="s">
        <v>92</v>
      </c>
      <c r="G35" s="115" t="s">
        <v>95</v>
      </c>
      <c r="H35" s="115" t="s">
        <v>164</v>
      </c>
      <c r="I35" s="115" t="s">
        <v>1281</v>
      </c>
      <c r="J35" s="116"/>
      <c r="K35" s="117" t="str">
        <f>VLOOKUP(B35,'[1]Danh sách nộp tiền'!$B$10:$B$217,1,0)</f>
        <v>DTN1553050045</v>
      </c>
    </row>
    <row r="36" spans="1:11" s="117" customFormat="1" ht="20.100000000000001" customHeight="1">
      <c r="A36" s="115">
        <v>27</v>
      </c>
      <c r="B36" s="115" t="s">
        <v>661</v>
      </c>
      <c r="C36" s="116" t="s">
        <v>110</v>
      </c>
      <c r="D36" s="116" t="s">
        <v>660</v>
      </c>
      <c r="E36" s="115" t="s">
        <v>662</v>
      </c>
      <c r="F36" s="115" t="s">
        <v>92</v>
      </c>
      <c r="G36" s="115" t="s">
        <v>95</v>
      </c>
      <c r="H36" s="115" t="s">
        <v>99</v>
      </c>
      <c r="I36" s="115" t="s">
        <v>1290</v>
      </c>
      <c r="J36" s="116"/>
      <c r="K36" s="117" t="str">
        <f>VLOOKUP(B36,'[1]Danh sách nộp tiền'!$B$10:$B$217,1,0)</f>
        <v>DTN1755150010</v>
      </c>
    </row>
    <row r="37" spans="1:11" s="117" customFormat="1" ht="20.100000000000001" customHeight="1">
      <c r="A37" s="115">
        <v>28</v>
      </c>
      <c r="B37" s="115" t="s">
        <v>663</v>
      </c>
      <c r="C37" s="116" t="s">
        <v>358</v>
      </c>
      <c r="D37" s="116" t="s">
        <v>206</v>
      </c>
      <c r="E37" s="115" t="s">
        <v>664</v>
      </c>
      <c r="F37" s="115" t="s">
        <v>94</v>
      </c>
      <c r="G37" s="115" t="s">
        <v>95</v>
      </c>
      <c r="H37" s="115" t="s">
        <v>99</v>
      </c>
      <c r="I37" s="115" t="s">
        <v>1291</v>
      </c>
      <c r="J37" s="116"/>
      <c r="K37" s="117" t="str">
        <f>VLOOKUP(B37,'[1]Danh sách nộp tiền'!$B$10:$B$217,1,0)</f>
        <v>DTN1653050279</v>
      </c>
    </row>
    <row r="38" spans="1:11" s="117" customFormat="1" ht="20.100000000000001" customHeight="1">
      <c r="A38" s="115">
        <v>29</v>
      </c>
      <c r="B38" s="115" t="s">
        <v>665</v>
      </c>
      <c r="C38" s="116" t="s">
        <v>666</v>
      </c>
      <c r="D38" s="116" t="s">
        <v>667</v>
      </c>
      <c r="E38" s="115" t="s">
        <v>668</v>
      </c>
      <c r="F38" s="115" t="s">
        <v>92</v>
      </c>
      <c r="G38" s="115" t="s">
        <v>100</v>
      </c>
      <c r="H38" s="115" t="s">
        <v>96</v>
      </c>
      <c r="I38" s="115" t="s">
        <v>1292</v>
      </c>
      <c r="J38" s="116"/>
      <c r="K38" s="117" t="str">
        <f>VLOOKUP(B38,'[1]Danh sách nộp tiền'!$B$10:$B$217,1,0)</f>
        <v>DTN1663160003</v>
      </c>
    </row>
    <row r="39" spans="1:11" s="117" customFormat="1" ht="20.100000000000001" customHeight="1">
      <c r="A39" s="115">
        <v>30</v>
      </c>
      <c r="B39" s="115" t="s">
        <v>669</v>
      </c>
      <c r="C39" s="116" t="s">
        <v>670</v>
      </c>
      <c r="D39" s="116" t="s">
        <v>667</v>
      </c>
      <c r="E39" s="115" t="s">
        <v>671</v>
      </c>
      <c r="F39" s="115" t="s">
        <v>92</v>
      </c>
      <c r="G39" s="115" t="s">
        <v>95</v>
      </c>
      <c r="H39" s="115" t="s">
        <v>99</v>
      </c>
      <c r="I39" s="115" t="s">
        <v>1290</v>
      </c>
      <c r="J39" s="116"/>
      <c r="K39" s="117" t="str">
        <f>VLOOKUP(B39,'[1]Danh sách nộp tiền'!$B$10:$B$217,1,0)</f>
        <v>DTN1753130005</v>
      </c>
    </row>
    <row r="40" spans="1:11" s="117" customFormat="1" ht="20.100000000000001" customHeight="1">
      <c r="A40" s="115">
        <v>31</v>
      </c>
      <c r="B40" s="115" t="s">
        <v>672</v>
      </c>
      <c r="C40" s="116" t="s">
        <v>673</v>
      </c>
      <c r="D40" s="116" t="s">
        <v>314</v>
      </c>
      <c r="E40" s="115" t="s">
        <v>674</v>
      </c>
      <c r="F40" s="115" t="s">
        <v>92</v>
      </c>
      <c r="G40" s="115" t="s">
        <v>95</v>
      </c>
      <c r="H40" s="115" t="s">
        <v>675</v>
      </c>
      <c r="I40" s="115" t="s">
        <v>364</v>
      </c>
      <c r="J40" s="116"/>
      <c r="K40" s="117" t="str">
        <f>VLOOKUP(B40,'[1]Danh sách nộp tiền'!$B$10:$B$217,1,0)</f>
        <v>DTN1653050413</v>
      </c>
    </row>
    <row r="41" spans="1:11" s="117" customFormat="1" ht="20.100000000000001" customHeight="1">
      <c r="A41" s="115">
        <v>32</v>
      </c>
      <c r="B41" s="115" t="s">
        <v>676</v>
      </c>
      <c r="C41" s="116" t="s">
        <v>677</v>
      </c>
      <c r="D41" s="116" t="s">
        <v>314</v>
      </c>
      <c r="E41" s="115" t="s">
        <v>678</v>
      </c>
      <c r="F41" s="115" t="s">
        <v>94</v>
      </c>
      <c r="G41" s="115" t="s">
        <v>95</v>
      </c>
      <c r="H41" s="115" t="s">
        <v>166</v>
      </c>
      <c r="I41" s="115" t="s">
        <v>1291</v>
      </c>
      <c r="J41" s="116"/>
      <c r="K41" s="117" t="str">
        <f>VLOOKUP(B41,'[1]Danh sách nộp tiền'!$B$10:$B$217,1,0)</f>
        <v>DTN1653050402</v>
      </c>
    </row>
    <row r="42" spans="1:11" s="117" customFormat="1" ht="20.100000000000001" customHeight="1">
      <c r="A42" s="115">
        <v>33</v>
      </c>
      <c r="B42" s="115" t="s">
        <v>679</v>
      </c>
      <c r="C42" s="116" t="s">
        <v>680</v>
      </c>
      <c r="D42" s="116" t="s">
        <v>315</v>
      </c>
      <c r="E42" s="115" t="s">
        <v>681</v>
      </c>
      <c r="F42" s="115" t="s">
        <v>92</v>
      </c>
      <c r="G42" s="115" t="s">
        <v>95</v>
      </c>
      <c r="H42" s="115" t="s">
        <v>112</v>
      </c>
      <c r="I42" s="115" t="s">
        <v>1280</v>
      </c>
      <c r="J42" s="116"/>
      <c r="K42" s="117" t="str">
        <f>VLOOKUP(B42,'[1]Danh sách nộp tiền'!$B$10:$B$217,1,0)</f>
        <v>DTN1653110001</v>
      </c>
    </row>
    <row r="43" spans="1:11" s="117" customFormat="1" ht="20.100000000000001" customHeight="1">
      <c r="A43" s="115">
        <v>34</v>
      </c>
      <c r="B43" s="115" t="s">
        <v>682</v>
      </c>
      <c r="C43" s="116" t="s">
        <v>683</v>
      </c>
      <c r="D43" s="116" t="s">
        <v>684</v>
      </c>
      <c r="E43" s="115" t="s">
        <v>353</v>
      </c>
      <c r="F43" s="115" t="s">
        <v>92</v>
      </c>
      <c r="G43" s="115" t="s">
        <v>117</v>
      </c>
      <c r="H43" s="115" t="s">
        <v>112</v>
      </c>
      <c r="I43" s="115" t="s">
        <v>1293</v>
      </c>
      <c r="J43" s="116"/>
      <c r="K43" s="117" t="str">
        <f>VLOOKUP(B43,'[1]Danh sách nộp tiền'!$B$10:$B$217,1,0)</f>
        <v>DTN1654140013</v>
      </c>
    </row>
    <row r="44" spans="1:11" s="117" customFormat="1" ht="20.100000000000001" customHeight="1">
      <c r="A44" s="115">
        <v>35</v>
      </c>
      <c r="B44" s="115" t="s">
        <v>685</v>
      </c>
      <c r="C44" s="116" t="s">
        <v>110</v>
      </c>
      <c r="D44" s="116" t="s">
        <v>686</v>
      </c>
      <c r="E44" s="115" t="s">
        <v>687</v>
      </c>
      <c r="F44" s="115" t="s">
        <v>92</v>
      </c>
      <c r="G44" s="115" t="s">
        <v>95</v>
      </c>
      <c r="H44" s="115" t="s">
        <v>99</v>
      </c>
      <c r="I44" s="115" t="s">
        <v>1283</v>
      </c>
      <c r="J44" s="116"/>
      <c r="K44" s="117" t="str">
        <f>VLOOKUP(B44,'[1]Danh sách nộp tiền'!$B$10:$B$217,1,0)</f>
        <v>DTN1453110036</v>
      </c>
    </row>
    <row r="45" spans="1:11" s="117" customFormat="1" ht="20.100000000000001" customHeight="1">
      <c r="A45" s="115">
        <v>36</v>
      </c>
      <c r="B45" s="115" t="s">
        <v>688</v>
      </c>
      <c r="C45" s="116" t="s">
        <v>689</v>
      </c>
      <c r="D45" s="116" t="s">
        <v>690</v>
      </c>
      <c r="E45" s="115" t="s">
        <v>621</v>
      </c>
      <c r="F45" s="115" t="s">
        <v>94</v>
      </c>
      <c r="G45" s="115" t="s">
        <v>95</v>
      </c>
      <c r="H45" s="115" t="s">
        <v>363</v>
      </c>
      <c r="I45" s="115" t="s">
        <v>1291</v>
      </c>
      <c r="J45" s="116"/>
      <c r="K45" s="117" t="str">
        <f>VLOOKUP(B45,'[1]Danh sách nộp tiền'!$B$10:$B$217,1,0)</f>
        <v>DTN1653040091</v>
      </c>
    </row>
    <row r="46" spans="1:11" s="117" customFormat="1" ht="20.100000000000001" customHeight="1">
      <c r="A46" s="115">
        <v>37</v>
      </c>
      <c r="B46" s="115" t="s">
        <v>691</v>
      </c>
      <c r="C46" s="116" t="s">
        <v>692</v>
      </c>
      <c r="D46" s="116" t="s">
        <v>690</v>
      </c>
      <c r="E46" s="115" t="s">
        <v>693</v>
      </c>
      <c r="F46" s="115" t="s">
        <v>94</v>
      </c>
      <c r="G46" s="115" t="s">
        <v>95</v>
      </c>
      <c r="H46" s="115" t="s">
        <v>167</v>
      </c>
      <c r="I46" s="115" t="s">
        <v>236</v>
      </c>
      <c r="J46" s="116"/>
      <c r="K46" s="117" t="str">
        <f>VLOOKUP(B46,'[1]Danh sách nộp tiền'!$B$10:$B$217,1,0)</f>
        <v>DTN1554120053</v>
      </c>
    </row>
    <row r="47" spans="1:11" s="117" customFormat="1" ht="20.100000000000001" customHeight="1">
      <c r="A47" s="115">
        <v>38</v>
      </c>
      <c r="B47" s="115" t="s">
        <v>694</v>
      </c>
      <c r="C47" s="116" t="s">
        <v>673</v>
      </c>
      <c r="D47" s="116" t="s">
        <v>91</v>
      </c>
      <c r="E47" s="115" t="s">
        <v>318</v>
      </c>
      <c r="F47" s="115" t="s">
        <v>92</v>
      </c>
      <c r="G47" s="115" t="s">
        <v>95</v>
      </c>
      <c r="H47" s="115" t="s">
        <v>99</v>
      </c>
      <c r="I47" s="115" t="s">
        <v>1289</v>
      </c>
      <c r="J47" s="116"/>
      <c r="K47" s="117" t="str">
        <f>VLOOKUP(B47,'[1]Danh sách nộp tiền'!$B$10:$B$217,1,0)</f>
        <v>DTN1553050054</v>
      </c>
    </row>
    <row r="48" spans="1:11" s="117" customFormat="1" ht="20.100000000000001" customHeight="1">
      <c r="A48" s="115">
        <v>39</v>
      </c>
      <c r="B48" s="115" t="s">
        <v>695</v>
      </c>
      <c r="C48" s="116" t="s">
        <v>696</v>
      </c>
      <c r="D48" s="116" t="s">
        <v>91</v>
      </c>
      <c r="E48" s="115" t="s">
        <v>697</v>
      </c>
      <c r="F48" s="115" t="s">
        <v>92</v>
      </c>
      <c r="G48" s="115" t="s">
        <v>698</v>
      </c>
      <c r="H48" s="115" t="s">
        <v>168</v>
      </c>
      <c r="I48" s="115" t="s">
        <v>1294</v>
      </c>
      <c r="J48" s="116"/>
      <c r="K48" s="117" t="str">
        <f>VLOOKUP(B48,'[1]Danh sách nộp tiền'!$B$10:$B$217,1,0)</f>
        <v>DTN18LT4120002</v>
      </c>
    </row>
    <row r="49" spans="1:11" s="117" customFormat="1" ht="20.100000000000001" customHeight="1">
      <c r="A49" s="115">
        <v>40</v>
      </c>
      <c r="B49" s="115" t="s">
        <v>699</v>
      </c>
      <c r="C49" s="116" t="s">
        <v>700</v>
      </c>
      <c r="D49" s="116" t="s">
        <v>701</v>
      </c>
      <c r="E49" s="115" t="s">
        <v>702</v>
      </c>
      <c r="F49" s="115" t="s">
        <v>94</v>
      </c>
      <c r="G49" s="115" t="s">
        <v>97</v>
      </c>
      <c r="H49" s="115" t="s">
        <v>229</v>
      </c>
      <c r="I49" s="115" t="s">
        <v>1293</v>
      </c>
      <c r="J49" s="116"/>
      <c r="K49" s="117" t="str">
        <f>VLOOKUP(B49,'[1]Danh sách nộp tiền'!$B$10:$B$217,1,0)</f>
        <v>DTN1654140015</v>
      </c>
    </row>
    <row r="50" spans="1:11" s="117" customFormat="1" ht="20.100000000000001" customHeight="1">
      <c r="A50" s="115">
        <v>41</v>
      </c>
      <c r="B50" s="115" t="s">
        <v>703</v>
      </c>
      <c r="C50" s="116" t="s">
        <v>704</v>
      </c>
      <c r="D50" s="116" t="s">
        <v>701</v>
      </c>
      <c r="E50" s="115" t="s">
        <v>705</v>
      </c>
      <c r="F50" s="115" t="s">
        <v>94</v>
      </c>
      <c r="G50" s="115" t="s">
        <v>95</v>
      </c>
      <c r="H50" s="115" t="s">
        <v>166</v>
      </c>
      <c r="I50" s="115" t="s">
        <v>1295</v>
      </c>
      <c r="J50" s="116"/>
      <c r="K50" s="117" t="str">
        <f>VLOOKUP(B50,'[1]Danh sách nộp tiền'!$B$10:$B$217,1,0)</f>
        <v>DTN1453050050</v>
      </c>
    </row>
    <row r="51" spans="1:11" s="117" customFormat="1" ht="20.100000000000001" customHeight="1">
      <c r="A51" s="115">
        <v>42</v>
      </c>
      <c r="B51" s="115" t="s">
        <v>706</v>
      </c>
      <c r="C51" s="116" t="s">
        <v>337</v>
      </c>
      <c r="D51" s="116" t="s">
        <v>707</v>
      </c>
      <c r="E51" s="115" t="s">
        <v>708</v>
      </c>
      <c r="F51" s="115" t="s">
        <v>92</v>
      </c>
      <c r="G51" s="115" t="s">
        <v>591</v>
      </c>
      <c r="H51" s="115" t="s">
        <v>171</v>
      </c>
      <c r="I51" s="115" t="s">
        <v>1296</v>
      </c>
      <c r="J51" s="116"/>
      <c r="K51" s="117" t="str">
        <f>VLOOKUP(B51,'[1]Danh sách nộp tiền'!$B$10:$B$217,1,0)</f>
        <v>DTN1454120316</v>
      </c>
    </row>
    <row r="52" spans="1:11" s="117" customFormat="1" ht="20.100000000000001" customHeight="1">
      <c r="A52" s="115">
        <v>43</v>
      </c>
      <c r="B52" s="115" t="s">
        <v>709</v>
      </c>
      <c r="C52" s="116" t="s">
        <v>710</v>
      </c>
      <c r="D52" s="116" t="s">
        <v>340</v>
      </c>
      <c r="E52" s="115" t="s">
        <v>711</v>
      </c>
      <c r="F52" s="115" t="s">
        <v>94</v>
      </c>
      <c r="G52" s="115" t="s">
        <v>95</v>
      </c>
      <c r="H52" s="115" t="s">
        <v>99</v>
      </c>
      <c r="I52" s="115" t="s">
        <v>1297</v>
      </c>
      <c r="J52" s="116"/>
      <c r="K52" s="117" t="str">
        <f>VLOOKUP(B52,'[1]Danh sách nộp tiền'!$B$10:$B$217,1,0)</f>
        <v>DTN1673160001</v>
      </c>
    </row>
    <row r="53" spans="1:11" s="117" customFormat="1" ht="20.100000000000001" customHeight="1">
      <c r="A53" s="115">
        <v>44</v>
      </c>
      <c r="B53" s="115" t="s">
        <v>712</v>
      </c>
      <c r="C53" s="116" t="s">
        <v>713</v>
      </c>
      <c r="D53" s="116" t="s">
        <v>714</v>
      </c>
      <c r="E53" s="115" t="s">
        <v>715</v>
      </c>
      <c r="F53" s="115" t="s">
        <v>92</v>
      </c>
      <c r="G53" s="115" t="s">
        <v>95</v>
      </c>
      <c r="H53" s="115" t="s">
        <v>167</v>
      </c>
      <c r="I53" s="115" t="s">
        <v>1281</v>
      </c>
      <c r="J53" s="116"/>
      <c r="K53" s="117" t="str">
        <f>VLOOKUP(B53,'[1]Danh sách nộp tiền'!$B$10:$B$217,1,0)</f>
        <v>DTN1553050076</v>
      </c>
    </row>
    <row r="54" spans="1:11" s="117" customFormat="1" ht="20.100000000000001" customHeight="1">
      <c r="A54" s="115">
        <v>45</v>
      </c>
      <c r="B54" s="115" t="s">
        <v>716</v>
      </c>
      <c r="C54" s="116" t="s">
        <v>717</v>
      </c>
      <c r="D54" s="116" t="s">
        <v>198</v>
      </c>
      <c r="E54" s="115" t="s">
        <v>718</v>
      </c>
      <c r="F54" s="115" t="s">
        <v>92</v>
      </c>
      <c r="G54" s="115" t="s">
        <v>95</v>
      </c>
      <c r="H54" s="115" t="s">
        <v>675</v>
      </c>
      <c r="I54" s="115" t="s">
        <v>195</v>
      </c>
      <c r="J54" s="116"/>
      <c r="K54" s="117" t="str">
        <f>VLOOKUP(B54,'[1]Danh sách nộp tiền'!$B$10:$B$217,1,0)</f>
        <v>DTN1353070132</v>
      </c>
    </row>
    <row r="55" spans="1:11" s="120" customFormat="1" ht="20.100000000000001" customHeight="1">
      <c r="A55" s="118">
        <v>46</v>
      </c>
      <c r="B55" s="118" t="s">
        <v>719</v>
      </c>
      <c r="C55" s="119" t="s">
        <v>720</v>
      </c>
      <c r="D55" s="119" t="s">
        <v>198</v>
      </c>
      <c r="E55" s="118" t="s">
        <v>721</v>
      </c>
      <c r="F55" s="118" t="s">
        <v>92</v>
      </c>
      <c r="G55" s="118" t="s">
        <v>97</v>
      </c>
      <c r="H55" s="118" t="s">
        <v>96</v>
      </c>
      <c r="I55" s="118" t="s">
        <v>1298</v>
      </c>
      <c r="J55" s="119" t="s">
        <v>297</v>
      </c>
      <c r="K55" s="120" t="str">
        <f>VLOOKUP(B55,'[1]Danh sách nộp tiền'!$B$10:$B$217,1,0)</f>
        <v>DTN1553170036</v>
      </c>
    </row>
    <row r="56" spans="1:11" s="117" customFormat="1" ht="20.100000000000001" customHeight="1">
      <c r="A56" s="115">
        <v>47</v>
      </c>
      <c r="B56" s="115" t="s">
        <v>722</v>
      </c>
      <c r="C56" s="116" t="s">
        <v>723</v>
      </c>
      <c r="D56" s="116" t="s">
        <v>198</v>
      </c>
      <c r="E56" s="115" t="s">
        <v>724</v>
      </c>
      <c r="F56" s="115" t="s">
        <v>92</v>
      </c>
      <c r="G56" s="115" t="s">
        <v>95</v>
      </c>
      <c r="H56" s="115" t="s">
        <v>102</v>
      </c>
      <c r="I56" s="115" t="s">
        <v>1281</v>
      </c>
      <c r="J56" s="116"/>
      <c r="K56" s="117" t="str">
        <f>VLOOKUP(B56,'[1]Danh sách nộp tiền'!$B$10:$B$217,1,0)</f>
        <v>DTN1553050085</v>
      </c>
    </row>
    <row r="57" spans="1:11" s="117" customFormat="1" ht="20.100000000000001" customHeight="1">
      <c r="A57" s="115">
        <v>48</v>
      </c>
      <c r="B57" s="115" t="s">
        <v>725</v>
      </c>
      <c r="C57" s="116" t="s">
        <v>726</v>
      </c>
      <c r="D57" s="116" t="s">
        <v>198</v>
      </c>
      <c r="E57" s="115" t="s">
        <v>233</v>
      </c>
      <c r="F57" s="115" t="s">
        <v>92</v>
      </c>
      <c r="G57" s="115" t="s">
        <v>230</v>
      </c>
      <c r="H57" s="115" t="s">
        <v>99</v>
      </c>
      <c r="I57" s="115" t="s">
        <v>196</v>
      </c>
      <c r="J57" s="116"/>
      <c r="K57" s="117" t="str">
        <f>VLOOKUP(B57,'[1]Danh sách nộp tiền'!$B$10:$B$217,1,0)</f>
        <v>DTN1553070017</v>
      </c>
    </row>
    <row r="58" spans="1:11" s="117" customFormat="1" ht="20.100000000000001" customHeight="1">
      <c r="A58" s="115">
        <v>49</v>
      </c>
      <c r="B58" s="115" t="s">
        <v>727</v>
      </c>
      <c r="C58" s="116" t="s">
        <v>728</v>
      </c>
      <c r="D58" s="116" t="s">
        <v>729</v>
      </c>
      <c r="E58" s="115" t="s">
        <v>730</v>
      </c>
      <c r="F58" s="115" t="s">
        <v>92</v>
      </c>
      <c r="G58" s="115" t="s">
        <v>100</v>
      </c>
      <c r="H58" s="115" t="s">
        <v>99</v>
      </c>
      <c r="I58" s="115" t="s">
        <v>1280</v>
      </c>
      <c r="J58" s="116"/>
      <c r="K58" s="117" t="str">
        <f>VLOOKUP(B58,'[1]Danh sách nộp tiền'!$B$10:$B$217,1,0)</f>
        <v>DTN1653110023</v>
      </c>
    </row>
    <row r="59" spans="1:11" s="117" customFormat="1" ht="20.100000000000001" customHeight="1">
      <c r="A59" s="115">
        <v>50</v>
      </c>
      <c r="B59" s="115" t="s">
        <v>220</v>
      </c>
      <c r="C59" s="116" t="s">
        <v>200</v>
      </c>
      <c r="D59" s="116" t="s">
        <v>201</v>
      </c>
      <c r="E59" s="115" t="s">
        <v>232</v>
      </c>
      <c r="F59" s="115" t="s">
        <v>94</v>
      </c>
      <c r="G59" s="115" t="s">
        <v>97</v>
      </c>
      <c r="H59" s="115" t="s">
        <v>104</v>
      </c>
      <c r="I59" s="115" t="s">
        <v>231</v>
      </c>
      <c r="J59" s="116"/>
      <c r="K59" s="117" t="str">
        <f>VLOOKUP(B59,'[1]Danh sách nộp tiền'!$B$10:$B$217,1,0)</f>
        <v>DTN1554110024</v>
      </c>
    </row>
    <row r="60" spans="1:11" s="117" customFormat="1" ht="20.100000000000001" customHeight="1">
      <c r="A60" s="115">
        <v>51</v>
      </c>
      <c r="B60" s="115" t="s">
        <v>317</v>
      </c>
      <c r="C60" s="116" t="s">
        <v>63</v>
      </c>
      <c r="D60" s="116" t="s">
        <v>201</v>
      </c>
      <c r="E60" s="115" t="s">
        <v>318</v>
      </c>
      <c r="F60" s="115" t="s">
        <v>94</v>
      </c>
      <c r="G60" s="115" t="s">
        <v>95</v>
      </c>
      <c r="H60" s="115" t="s">
        <v>99</v>
      </c>
      <c r="I60" s="115" t="s">
        <v>176</v>
      </c>
      <c r="J60" s="116"/>
      <c r="K60" s="117" t="str">
        <f>VLOOKUP(B60,'[1]Danh sách nộp tiền'!$B$10:$B$217,1,0)</f>
        <v>DTN1554110023</v>
      </c>
    </row>
    <row r="61" spans="1:11" s="117" customFormat="1" ht="20.100000000000001" customHeight="1">
      <c r="A61" s="115">
        <v>52</v>
      </c>
      <c r="B61" s="115" t="s">
        <v>731</v>
      </c>
      <c r="C61" s="116" t="s">
        <v>732</v>
      </c>
      <c r="D61" s="116" t="s">
        <v>733</v>
      </c>
      <c r="E61" s="115" t="s">
        <v>734</v>
      </c>
      <c r="F61" s="115" t="s">
        <v>94</v>
      </c>
      <c r="G61" s="115" t="s">
        <v>97</v>
      </c>
      <c r="H61" s="115" t="s">
        <v>104</v>
      </c>
      <c r="I61" s="115" t="s">
        <v>1299</v>
      </c>
      <c r="J61" s="116"/>
      <c r="K61" s="117" t="str">
        <f>VLOOKUP(B61,'[1]Danh sách nộp tiền'!$B$10:$B$217,1,0)</f>
        <v>DTN1553060021</v>
      </c>
    </row>
    <row r="62" spans="1:11" s="117" customFormat="1" ht="20.100000000000001" customHeight="1">
      <c r="A62" s="115">
        <v>53</v>
      </c>
      <c r="B62" s="115" t="s">
        <v>735</v>
      </c>
      <c r="C62" s="116" t="s">
        <v>93</v>
      </c>
      <c r="D62" s="116" t="s">
        <v>342</v>
      </c>
      <c r="E62" s="115" t="s">
        <v>736</v>
      </c>
      <c r="F62" s="115" t="s">
        <v>92</v>
      </c>
      <c r="G62" s="115" t="s">
        <v>97</v>
      </c>
      <c r="H62" s="115" t="s">
        <v>102</v>
      </c>
      <c r="I62" s="115" t="s">
        <v>1291</v>
      </c>
      <c r="J62" s="116"/>
      <c r="K62" s="117" t="str">
        <f>VLOOKUP(B62,'[1]Danh sách nộp tiền'!$B$10:$B$217,1,0)</f>
        <v>DTN1653170015</v>
      </c>
    </row>
    <row r="63" spans="1:11" s="117" customFormat="1" ht="20.100000000000001" customHeight="1">
      <c r="A63" s="115">
        <v>54</v>
      </c>
      <c r="B63" s="115" t="s">
        <v>737</v>
      </c>
      <c r="C63" s="116" t="s">
        <v>110</v>
      </c>
      <c r="D63" s="116" t="s">
        <v>342</v>
      </c>
      <c r="E63" s="115" t="s">
        <v>738</v>
      </c>
      <c r="F63" s="115" t="s">
        <v>92</v>
      </c>
      <c r="G63" s="115" t="s">
        <v>95</v>
      </c>
      <c r="H63" s="115" t="s">
        <v>109</v>
      </c>
      <c r="I63" s="115" t="s">
        <v>194</v>
      </c>
      <c r="J63" s="116"/>
      <c r="K63" s="117" t="str">
        <f>VLOOKUP(B63,'[1]Danh sách nộp tiền'!$B$10:$B$217,1,0)</f>
        <v>DTN1553050091</v>
      </c>
    </row>
    <row r="64" spans="1:11" s="117" customFormat="1" ht="20.100000000000001" customHeight="1">
      <c r="A64" s="115">
        <v>55</v>
      </c>
      <c r="B64" s="115" t="s">
        <v>319</v>
      </c>
      <c r="C64" s="116" t="s">
        <v>320</v>
      </c>
      <c r="D64" s="116" t="s">
        <v>209</v>
      </c>
      <c r="E64" s="115" t="s">
        <v>321</v>
      </c>
      <c r="F64" s="115" t="s">
        <v>92</v>
      </c>
      <c r="G64" s="115" t="s">
        <v>369</v>
      </c>
      <c r="H64" s="115" t="s">
        <v>228</v>
      </c>
      <c r="I64" s="115" t="s">
        <v>180</v>
      </c>
      <c r="J64" s="116"/>
      <c r="K64" s="117" t="str">
        <f>VLOOKUP(B64,'[1]Danh sách nộp tiền'!$B$10:$B$217,1,0)</f>
        <v>DTN1554120068</v>
      </c>
    </row>
    <row r="65" spans="1:11" s="117" customFormat="1" ht="20.100000000000001" customHeight="1">
      <c r="A65" s="115">
        <v>56</v>
      </c>
      <c r="B65" s="115" t="s">
        <v>740</v>
      </c>
      <c r="C65" s="116" t="s">
        <v>741</v>
      </c>
      <c r="D65" s="116" t="s">
        <v>209</v>
      </c>
      <c r="E65" s="115" t="s">
        <v>742</v>
      </c>
      <c r="F65" s="115" t="s">
        <v>92</v>
      </c>
      <c r="G65" s="115" t="s">
        <v>95</v>
      </c>
      <c r="H65" s="115" t="s">
        <v>99</v>
      </c>
      <c r="I65" s="115" t="s">
        <v>1280</v>
      </c>
      <c r="J65" s="116"/>
      <c r="K65" s="117" t="str">
        <f>VLOOKUP(B65,'[1]Danh sách nộp tiền'!$B$10:$B$217,1,0)</f>
        <v>DTN1653110017</v>
      </c>
    </row>
    <row r="66" spans="1:11" s="117" customFormat="1" ht="20.100000000000001" customHeight="1">
      <c r="A66" s="115">
        <v>57</v>
      </c>
      <c r="B66" s="115" t="s">
        <v>743</v>
      </c>
      <c r="C66" s="116" t="s">
        <v>744</v>
      </c>
      <c r="D66" s="116" t="s">
        <v>745</v>
      </c>
      <c r="E66" s="115" t="s">
        <v>746</v>
      </c>
      <c r="F66" s="115" t="s">
        <v>92</v>
      </c>
      <c r="G66" s="115" t="s">
        <v>95</v>
      </c>
      <c r="H66" s="115" t="s">
        <v>108</v>
      </c>
      <c r="I66" s="115" t="s">
        <v>1281</v>
      </c>
      <c r="J66" s="116"/>
      <c r="K66" s="117" t="str">
        <f>VLOOKUP(B66,'[1]Danh sách nộp tiền'!$B$10:$B$217,1,0)</f>
        <v>DTN1553050096</v>
      </c>
    </row>
    <row r="67" spans="1:11" s="117" customFormat="1" ht="20.100000000000001" customHeight="1">
      <c r="A67" s="115">
        <v>58</v>
      </c>
      <c r="B67" s="115" t="s">
        <v>747</v>
      </c>
      <c r="C67" s="116" t="s">
        <v>207</v>
      </c>
      <c r="D67" s="116" t="s">
        <v>748</v>
      </c>
      <c r="E67" s="115" t="s">
        <v>341</v>
      </c>
      <c r="F67" s="115" t="s">
        <v>94</v>
      </c>
      <c r="G67" s="115" t="s">
        <v>95</v>
      </c>
      <c r="H67" s="115" t="s">
        <v>99</v>
      </c>
      <c r="I67" s="115" t="s">
        <v>1291</v>
      </c>
      <c r="J67" s="116"/>
      <c r="K67" s="117" t="str">
        <f>VLOOKUP(B67,'[1]Danh sách nộp tiền'!$B$10:$B$217,1,0)</f>
        <v>DTN1653050253</v>
      </c>
    </row>
    <row r="68" spans="1:11" s="117" customFormat="1" ht="20.100000000000001" customHeight="1">
      <c r="A68" s="115">
        <v>59</v>
      </c>
      <c r="B68" s="115" t="s">
        <v>749</v>
      </c>
      <c r="C68" s="116" t="s">
        <v>750</v>
      </c>
      <c r="D68" s="116" t="s">
        <v>751</v>
      </c>
      <c r="E68" s="115" t="s">
        <v>752</v>
      </c>
      <c r="F68" s="115" t="s">
        <v>94</v>
      </c>
      <c r="G68" s="115" t="s">
        <v>95</v>
      </c>
      <c r="H68" s="115" t="s">
        <v>99</v>
      </c>
      <c r="I68" s="115" t="s">
        <v>1283</v>
      </c>
      <c r="J68" s="116"/>
      <c r="K68" s="117" t="str">
        <f>VLOOKUP(B68,'[1]Danh sách nộp tiền'!$B$10:$B$217,1,0)</f>
        <v>DTN1353050058</v>
      </c>
    </row>
    <row r="69" spans="1:11" s="117" customFormat="1" ht="20.100000000000001" customHeight="1">
      <c r="A69" s="115">
        <v>60</v>
      </c>
      <c r="B69" s="115" t="s">
        <v>753</v>
      </c>
      <c r="C69" s="116" t="s">
        <v>754</v>
      </c>
      <c r="D69" s="116" t="s">
        <v>203</v>
      </c>
      <c r="E69" s="115" t="s">
        <v>755</v>
      </c>
      <c r="F69" s="115" t="s">
        <v>94</v>
      </c>
      <c r="G69" s="115" t="s">
        <v>97</v>
      </c>
      <c r="H69" s="115" t="s">
        <v>99</v>
      </c>
      <c r="I69" s="115" t="s">
        <v>1300</v>
      </c>
      <c r="J69" s="116"/>
      <c r="K69" s="117" t="str">
        <f>VLOOKUP(B69,'[1]Danh sách nộp tiền'!$B$10:$B$217,1,0)</f>
        <v>DTN1653070028</v>
      </c>
    </row>
    <row r="70" spans="1:11" s="117" customFormat="1" ht="20.100000000000001" customHeight="1">
      <c r="A70" s="115">
        <v>61</v>
      </c>
      <c r="B70" s="115" t="s">
        <v>756</v>
      </c>
      <c r="C70" s="116" t="s">
        <v>757</v>
      </c>
      <c r="D70" s="116" t="s">
        <v>205</v>
      </c>
      <c r="E70" s="115" t="s">
        <v>758</v>
      </c>
      <c r="F70" s="115" t="s">
        <v>92</v>
      </c>
      <c r="G70" s="115" t="s">
        <v>95</v>
      </c>
      <c r="H70" s="115" t="s">
        <v>102</v>
      </c>
      <c r="I70" s="115" t="s">
        <v>1280</v>
      </c>
      <c r="J70" s="116"/>
      <c r="K70" s="117" t="str">
        <f>VLOOKUP(B70,'[1]Danh sách nộp tiền'!$B$10:$B$217,1,0)</f>
        <v>DTN1653110009</v>
      </c>
    </row>
    <row r="71" spans="1:11" s="124" customFormat="1" ht="20.100000000000001" customHeight="1">
      <c r="A71" s="121">
        <v>62</v>
      </c>
      <c r="B71" s="121" t="s">
        <v>759</v>
      </c>
      <c r="C71" s="122" t="s">
        <v>760</v>
      </c>
      <c r="D71" s="122" t="s">
        <v>205</v>
      </c>
      <c r="E71" s="126" t="s">
        <v>1402</v>
      </c>
      <c r="F71" s="121" t="s">
        <v>92</v>
      </c>
      <c r="G71" s="121" t="s">
        <v>230</v>
      </c>
      <c r="H71" s="121" t="s">
        <v>99</v>
      </c>
      <c r="I71" s="121" t="s">
        <v>1301</v>
      </c>
      <c r="J71" s="122"/>
      <c r="K71" s="123" t="str">
        <f>VLOOKUP(B71,'[1]Danh sách nộp tiền'!$B$10:$B$217,1,0)</f>
        <v>DTN1664120001</v>
      </c>
    </row>
    <row r="72" spans="1:11" s="117" customFormat="1" ht="20.100000000000001" customHeight="1">
      <c r="A72" s="115">
        <v>63</v>
      </c>
      <c r="B72" s="115" t="s">
        <v>761</v>
      </c>
      <c r="C72" s="116" t="s">
        <v>762</v>
      </c>
      <c r="D72" s="116" t="s">
        <v>205</v>
      </c>
      <c r="E72" s="115" t="s">
        <v>763</v>
      </c>
      <c r="F72" s="115" t="s">
        <v>92</v>
      </c>
      <c r="G72" s="115" t="s">
        <v>100</v>
      </c>
      <c r="H72" s="115" t="s">
        <v>96</v>
      </c>
      <c r="I72" s="115" t="s">
        <v>1302</v>
      </c>
      <c r="J72" s="116"/>
      <c r="K72" s="117" t="str">
        <f>VLOOKUP(B72,'[1]Danh sách nộp tiền'!$B$10:$B$217,1,0)</f>
        <v>DTN1663060002</v>
      </c>
    </row>
    <row r="73" spans="1:11" s="117" customFormat="1" ht="20.100000000000001" customHeight="1">
      <c r="A73" s="115">
        <v>64</v>
      </c>
      <c r="B73" s="115" t="s">
        <v>764</v>
      </c>
      <c r="C73" s="116" t="s">
        <v>316</v>
      </c>
      <c r="D73" s="116" t="s">
        <v>205</v>
      </c>
      <c r="E73" s="115" t="s">
        <v>765</v>
      </c>
      <c r="F73" s="115" t="s">
        <v>92</v>
      </c>
      <c r="G73" s="115" t="s">
        <v>97</v>
      </c>
      <c r="H73" s="115" t="s">
        <v>104</v>
      </c>
      <c r="I73" s="115" t="s">
        <v>1303</v>
      </c>
      <c r="J73" s="116"/>
      <c r="K73" s="117" t="str">
        <f>VLOOKUP(B73,'[1]Danh sách nộp tiền'!$B$10:$B$217,1,0)</f>
        <v>DTN1554140094</v>
      </c>
    </row>
    <row r="74" spans="1:11" s="120" customFormat="1" ht="20.100000000000001" customHeight="1">
      <c r="A74" s="118">
        <v>65</v>
      </c>
      <c r="B74" s="118" t="s">
        <v>766</v>
      </c>
      <c r="C74" s="119" t="s">
        <v>767</v>
      </c>
      <c r="D74" s="119" t="s">
        <v>205</v>
      </c>
      <c r="E74" s="118" t="s">
        <v>736</v>
      </c>
      <c r="F74" s="118" t="s">
        <v>92</v>
      </c>
      <c r="G74" s="118" t="s">
        <v>97</v>
      </c>
      <c r="H74" s="118" t="s">
        <v>104</v>
      </c>
      <c r="I74" s="118" t="s">
        <v>1298</v>
      </c>
      <c r="J74" s="119" t="s">
        <v>297</v>
      </c>
      <c r="K74" s="120" t="str">
        <f>VLOOKUP(B74,'[1]Danh sách nộp tiền'!$B$10:$B$217,1,0)</f>
        <v>DTN1553170014</v>
      </c>
    </row>
    <row r="75" spans="1:11" s="117" customFormat="1" ht="20.100000000000001" customHeight="1">
      <c r="A75" s="115">
        <v>66</v>
      </c>
      <c r="B75" s="115" t="s">
        <v>323</v>
      </c>
      <c r="C75" s="116" t="s">
        <v>110</v>
      </c>
      <c r="D75" s="116" t="s">
        <v>324</v>
      </c>
      <c r="E75" s="115" t="s">
        <v>325</v>
      </c>
      <c r="F75" s="115" t="s">
        <v>92</v>
      </c>
      <c r="G75" s="115" t="s">
        <v>95</v>
      </c>
      <c r="H75" s="115" t="s">
        <v>99</v>
      </c>
      <c r="I75" s="115" t="s">
        <v>370</v>
      </c>
      <c r="J75" s="116"/>
      <c r="K75" s="117" t="str">
        <f>VLOOKUP(B75,'[1]Danh sách nộp tiền'!$B$10:$B$217,1,0)</f>
        <v>DTN1353110136</v>
      </c>
    </row>
    <row r="76" spans="1:11" s="117" customFormat="1" ht="20.100000000000001" customHeight="1">
      <c r="A76" s="115">
        <v>67</v>
      </c>
      <c r="B76" s="115" t="s">
        <v>768</v>
      </c>
      <c r="C76" s="116" t="s">
        <v>769</v>
      </c>
      <c r="D76" s="116" t="s">
        <v>770</v>
      </c>
      <c r="E76" s="115" t="s">
        <v>771</v>
      </c>
      <c r="F76" s="115" t="s">
        <v>94</v>
      </c>
      <c r="G76" s="115" t="s">
        <v>95</v>
      </c>
      <c r="H76" s="115" t="s">
        <v>99</v>
      </c>
      <c r="I76" s="115" t="s">
        <v>1304</v>
      </c>
      <c r="J76" s="116"/>
      <c r="K76" s="117" t="str">
        <f>VLOOKUP(B76,'[1]Danh sách nộp tiền'!$B$10:$B$217,1,0)</f>
        <v>DTN1553170016</v>
      </c>
    </row>
    <row r="77" spans="1:11" s="117" customFormat="1" ht="20.100000000000001" customHeight="1">
      <c r="A77" s="115">
        <v>68</v>
      </c>
      <c r="B77" s="115" t="s">
        <v>772</v>
      </c>
      <c r="C77" s="116" t="s">
        <v>773</v>
      </c>
      <c r="D77" s="116" t="s">
        <v>774</v>
      </c>
      <c r="E77" s="115" t="s">
        <v>775</v>
      </c>
      <c r="F77" s="115" t="s">
        <v>94</v>
      </c>
      <c r="G77" s="115" t="s">
        <v>170</v>
      </c>
      <c r="H77" s="115" t="s">
        <v>104</v>
      </c>
      <c r="I77" s="115" t="s">
        <v>1293</v>
      </c>
      <c r="J77" s="116"/>
      <c r="K77" s="117" t="str">
        <f>VLOOKUP(B77,'[1]Danh sách nộp tiền'!$B$10:$B$217,1,0)</f>
        <v>DTN1554140021</v>
      </c>
    </row>
    <row r="78" spans="1:11" s="117" customFormat="1" ht="20.100000000000001" customHeight="1">
      <c r="A78" s="115">
        <v>69</v>
      </c>
      <c r="B78" s="115" t="s">
        <v>776</v>
      </c>
      <c r="C78" s="116" t="s">
        <v>110</v>
      </c>
      <c r="D78" s="116" t="s">
        <v>777</v>
      </c>
      <c r="E78" s="115" t="s">
        <v>778</v>
      </c>
      <c r="F78" s="115" t="s">
        <v>92</v>
      </c>
      <c r="G78" s="115" t="s">
        <v>95</v>
      </c>
      <c r="H78" s="115" t="s">
        <v>109</v>
      </c>
      <c r="I78" s="115" t="s">
        <v>227</v>
      </c>
      <c r="J78" s="116"/>
      <c r="K78" s="117" t="str">
        <f>VLOOKUP(B78,'[1]Danh sách nộp tiền'!$B$10:$B$217,1,0)</f>
        <v>DTN1553110022</v>
      </c>
    </row>
    <row r="79" spans="1:11" s="117" customFormat="1" ht="20.100000000000001" customHeight="1">
      <c r="A79" s="115">
        <v>70</v>
      </c>
      <c r="B79" s="115" t="s">
        <v>779</v>
      </c>
      <c r="C79" s="116" t="s">
        <v>780</v>
      </c>
      <c r="D79" s="116" t="s">
        <v>781</v>
      </c>
      <c r="E79" s="115" t="s">
        <v>782</v>
      </c>
      <c r="F79" s="115" t="s">
        <v>92</v>
      </c>
      <c r="G79" s="115" t="s">
        <v>95</v>
      </c>
      <c r="H79" s="115" t="s">
        <v>99</v>
      </c>
      <c r="I79" s="115" t="s">
        <v>1290</v>
      </c>
      <c r="J79" s="116"/>
      <c r="K79" s="117" t="str">
        <f>VLOOKUP(B79,'[1]Danh sách nộp tiền'!$B$10:$B$217,1,0)</f>
        <v>DTN1755150001</v>
      </c>
    </row>
    <row r="80" spans="1:11" s="117" customFormat="1" ht="20.100000000000001" customHeight="1">
      <c r="A80" s="115">
        <v>71</v>
      </c>
      <c r="B80" s="115" t="s">
        <v>783</v>
      </c>
      <c r="C80" s="116" t="s">
        <v>63</v>
      </c>
      <c r="D80" s="116" t="s">
        <v>784</v>
      </c>
      <c r="E80" s="115" t="s">
        <v>721</v>
      </c>
      <c r="F80" s="115" t="s">
        <v>94</v>
      </c>
      <c r="G80" s="115" t="s">
        <v>95</v>
      </c>
      <c r="H80" s="115" t="s">
        <v>99</v>
      </c>
      <c r="I80" s="115" t="s">
        <v>1289</v>
      </c>
      <c r="J80" s="116"/>
      <c r="K80" s="117" t="str">
        <f>VLOOKUP(B80,'[1]Danh sách nộp tiền'!$B$10:$B$217,1,0)</f>
        <v>DTN1553050127</v>
      </c>
    </row>
    <row r="81" spans="1:11" s="117" customFormat="1" ht="20.100000000000001" customHeight="1">
      <c r="A81" s="115">
        <v>72</v>
      </c>
      <c r="B81" s="115" t="s">
        <v>785</v>
      </c>
      <c r="C81" s="116" t="s">
        <v>786</v>
      </c>
      <c r="D81" s="116" t="s">
        <v>787</v>
      </c>
      <c r="E81" s="115" t="s">
        <v>788</v>
      </c>
      <c r="F81" s="115" t="s">
        <v>92</v>
      </c>
      <c r="G81" s="115" t="s">
        <v>95</v>
      </c>
      <c r="H81" s="115" t="s">
        <v>99</v>
      </c>
      <c r="I81" s="115" t="s">
        <v>1281</v>
      </c>
      <c r="J81" s="116"/>
      <c r="K81" s="117" t="str">
        <f>VLOOKUP(B81,'[1]Danh sách nộp tiền'!$B$10:$B$217,1,0)</f>
        <v>DTN1554120089</v>
      </c>
    </row>
    <row r="82" spans="1:11" s="120" customFormat="1" ht="20.100000000000001" customHeight="1">
      <c r="A82" s="118">
        <v>73</v>
      </c>
      <c r="B82" s="118" t="s">
        <v>789</v>
      </c>
      <c r="C82" s="119" t="s">
        <v>1305</v>
      </c>
      <c r="D82" s="119" t="s">
        <v>787</v>
      </c>
      <c r="E82" s="118" t="s">
        <v>791</v>
      </c>
      <c r="F82" s="118" t="s">
        <v>92</v>
      </c>
      <c r="G82" s="118" t="s">
        <v>97</v>
      </c>
      <c r="H82" s="118" t="s">
        <v>104</v>
      </c>
      <c r="I82" s="118" t="s">
        <v>1282</v>
      </c>
      <c r="J82" s="119" t="s">
        <v>297</v>
      </c>
      <c r="K82" s="120" t="str">
        <f>VLOOKUP(B82,'[1]Danh sách nộp tiền'!$B$10:$B$217,1,0)</f>
        <v>DTN1553160100</v>
      </c>
    </row>
    <row r="83" spans="1:11" s="117" customFormat="1" ht="20.100000000000001" customHeight="1">
      <c r="A83" s="115">
        <v>74</v>
      </c>
      <c r="B83" s="115" t="s">
        <v>792</v>
      </c>
      <c r="C83" s="116" t="s">
        <v>110</v>
      </c>
      <c r="D83" s="116" t="s">
        <v>793</v>
      </c>
      <c r="E83" s="115" t="s">
        <v>794</v>
      </c>
      <c r="F83" s="115" t="s">
        <v>92</v>
      </c>
      <c r="G83" s="115" t="s">
        <v>95</v>
      </c>
      <c r="H83" s="115" t="s">
        <v>99</v>
      </c>
      <c r="I83" s="115" t="s">
        <v>194</v>
      </c>
      <c r="J83" s="116"/>
      <c r="K83" s="117" t="str">
        <f>VLOOKUP(B83,'[1]Danh sách nộp tiền'!$B$10:$B$217,1,0)</f>
        <v>DTN1553040042</v>
      </c>
    </row>
    <row r="84" spans="1:11" s="117" customFormat="1" ht="20.100000000000001" customHeight="1">
      <c r="A84" s="115">
        <v>75</v>
      </c>
      <c r="B84" s="115" t="s">
        <v>795</v>
      </c>
      <c r="C84" s="116" t="s">
        <v>796</v>
      </c>
      <c r="D84" s="116" t="s">
        <v>797</v>
      </c>
      <c r="E84" s="115" t="s">
        <v>798</v>
      </c>
      <c r="F84" s="115" t="s">
        <v>94</v>
      </c>
      <c r="G84" s="115" t="s">
        <v>97</v>
      </c>
      <c r="H84" s="115" t="s">
        <v>104</v>
      </c>
      <c r="I84" s="115" t="s">
        <v>1306</v>
      </c>
      <c r="J84" s="116"/>
      <c r="K84" s="117" t="str">
        <f>VLOOKUP(B84,'[1]Danh sách nộp tiền'!$B$10:$B$217,1,0)</f>
        <v>DTN1554140025</v>
      </c>
    </row>
    <row r="85" spans="1:11" s="117" customFormat="1" ht="20.100000000000001" customHeight="1">
      <c r="A85" s="115">
        <v>76</v>
      </c>
      <c r="B85" s="115" t="s">
        <v>799</v>
      </c>
      <c r="C85" s="116" t="s">
        <v>800</v>
      </c>
      <c r="D85" s="116" t="s">
        <v>801</v>
      </c>
      <c r="E85" s="115" t="s">
        <v>802</v>
      </c>
      <c r="F85" s="115" t="s">
        <v>94</v>
      </c>
      <c r="G85" s="115" t="s">
        <v>95</v>
      </c>
      <c r="H85" s="115" t="s">
        <v>108</v>
      </c>
      <c r="I85" s="115" t="s">
        <v>227</v>
      </c>
      <c r="J85" s="116"/>
      <c r="K85" s="117" t="str">
        <f>VLOOKUP(B85,'[1]Danh sách nộp tiền'!$B$10:$B$217,1,0)</f>
        <v>DTN1553110024</v>
      </c>
    </row>
    <row r="86" spans="1:11" s="117" customFormat="1" ht="20.100000000000001" customHeight="1">
      <c r="A86" s="115">
        <v>77</v>
      </c>
      <c r="B86" s="115" t="s">
        <v>803</v>
      </c>
      <c r="C86" s="116" t="s">
        <v>804</v>
      </c>
      <c r="D86" s="116" t="s">
        <v>801</v>
      </c>
      <c r="E86" s="115" t="s">
        <v>805</v>
      </c>
      <c r="F86" s="115" t="s">
        <v>92</v>
      </c>
      <c r="G86" s="115" t="s">
        <v>97</v>
      </c>
      <c r="H86" s="115" t="s">
        <v>104</v>
      </c>
      <c r="I86" s="115" t="s">
        <v>375</v>
      </c>
      <c r="J86" s="116"/>
      <c r="K86" s="117" t="str">
        <f>VLOOKUP(B86,'[1]Danh sách nộp tiền'!$B$10:$B$217,1,0)</f>
        <v>DTN1558510025</v>
      </c>
    </row>
    <row r="87" spans="1:11" s="117" customFormat="1" ht="20.100000000000001" customHeight="1">
      <c r="A87" s="115">
        <v>78</v>
      </c>
      <c r="B87" s="115" t="s">
        <v>806</v>
      </c>
      <c r="C87" s="116" t="s">
        <v>713</v>
      </c>
      <c r="D87" s="116" t="s">
        <v>801</v>
      </c>
      <c r="E87" s="115" t="s">
        <v>807</v>
      </c>
      <c r="F87" s="115" t="s">
        <v>92</v>
      </c>
      <c r="G87" s="115" t="s">
        <v>100</v>
      </c>
      <c r="H87" s="115" t="s">
        <v>104</v>
      </c>
      <c r="I87" s="115" t="s">
        <v>1280</v>
      </c>
      <c r="J87" s="116"/>
      <c r="K87" s="117" t="str">
        <f>VLOOKUP(B87,'[1]Danh sách nộp tiền'!$B$10:$B$217,1,0)</f>
        <v>DTN1653110045</v>
      </c>
    </row>
    <row r="88" spans="1:11" s="117" customFormat="1" ht="20.100000000000001" customHeight="1">
      <c r="A88" s="115">
        <v>79</v>
      </c>
      <c r="B88" s="115" t="s">
        <v>808</v>
      </c>
      <c r="C88" s="116" t="s">
        <v>809</v>
      </c>
      <c r="D88" s="116" t="s">
        <v>801</v>
      </c>
      <c r="E88" s="115" t="s">
        <v>810</v>
      </c>
      <c r="F88" s="115" t="s">
        <v>92</v>
      </c>
      <c r="G88" s="115" t="s">
        <v>97</v>
      </c>
      <c r="H88" s="115" t="s">
        <v>96</v>
      </c>
      <c r="I88" s="115" t="s">
        <v>368</v>
      </c>
      <c r="J88" s="116"/>
      <c r="K88" s="117" t="str">
        <f>VLOOKUP(B88,'[1]Danh sách nộp tiền'!$B$10:$B$217,1,0)</f>
        <v>DTN17530A0008</v>
      </c>
    </row>
    <row r="89" spans="1:11" s="117" customFormat="1" ht="20.100000000000001" customHeight="1">
      <c r="A89" s="115">
        <v>80</v>
      </c>
      <c r="B89" s="115" t="s">
        <v>811</v>
      </c>
      <c r="C89" s="116" t="s">
        <v>812</v>
      </c>
      <c r="D89" s="116" t="s">
        <v>326</v>
      </c>
      <c r="E89" s="115" t="s">
        <v>813</v>
      </c>
      <c r="F89" s="115" t="s">
        <v>94</v>
      </c>
      <c r="G89" s="115" t="s">
        <v>230</v>
      </c>
      <c r="H89" s="115" t="s">
        <v>99</v>
      </c>
      <c r="I89" s="115" t="s">
        <v>1289</v>
      </c>
      <c r="J89" s="116"/>
      <c r="K89" s="117" t="str">
        <f>VLOOKUP(B89,'[1]Danh sách nộp tiền'!$B$10:$B$217,1,0)</f>
        <v>DTN1553050138</v>
      </c>
    </row>
    <row r="90" spans="1:11" s="117" customFormat="1" ht="20.100000000000001" customHeight="1">
      <c r="A90" s="115">
        <v>81</v>
      </c>
      <c r="B90" s="115" t="s">
        <v>814</v>
      </c>
      <c r="C90" s="116" t="s">
        <v>815</v>
      </c>
      <c r="D90" s="116" t="s">
        <v>326</v>
      </c>
      <c r="E90" s="115" t="s">
        <v>816</v>
      </c>
      <c r="F90" s="115" t="s">
        <v>94</v>
      </c>
      <c r="G90" s="115" t="s">
        <v>95</v>
      </c>
      <c r="H90" s="115" t="s">
        <v>105</v>
      </c>
      <c r="I90" s="115" t="s">
        <v>1281</v>
      </c>
      <c r="J90" s="116"/>
      <c r="K90" s="117" t="str">
        <f>VLOOKUP(B90,'[1]Danh sách nộp tiền'!$B$10:$B$217,1,0)</f>
        <v>DTN1553050142</v>
      </c>
    </row>
    <row r="91" spans="1:11" s="117" customFormat="1" ht="20.100000000000001" customHeight="1">
      <c r="A91" s="115">
        <v>82</v>
      </c>
      <c r="B91" s="115" t="s">
        <v>817</v>
      </c>
      <c r="C91" s="116" t="s">
        <v>818</v>
      </c>
      <c r="D91" s="116" t="s">
        <v>326</v>
      </c>
      <c r="E91" s="115" t="s">
        <v>819</v>
      </c>
      <c r="F91" s="115" t="s">
        <v>94</v>
      </c>
      <c r="G91" s="115" t="s">
        <v>95</v>
      </c>
      <c r="H91" s="115" t="s">
        <v>169</v>
      </c>
      <c r="I91" s="115" t="s">
        <v>1289</v>
      </c>
      <c r="J91" s="116"/>
      <c r="K91" s="117" t="str">
        <f>VLOOKUP(B91,'[1]Danh sách nộp tiền'!$B$10:$B$217,1,0)</f>
        <v>DTN1553050137</v>
      </c>
    </row>
    <row r="92" spans="1:11" s="117" customFormat="1" ht="20.100000000000001" customHeight="1">
      <c r="A92" s="115">
        <v>83</v>
      </c>
      <c r="B92" s="115" t="s">
        <v>820</v>
      </c>
      <c r="C92" s="116" t="s">
        <v>63</v>
      </c>
      <c r="D92" s="116" t="s">
        <v>326</v>
      </c>
      <c r="E92" s="115" t="s">
        <v>821</v>
      </c>
      <c r="F92" s="115" t="s">
        <v>94</v>
      </c>
      <c r="G92" s="115" t="s">
        <v>95</v>
      </c>
      <c r="H92" s="115" t="s">
        <v>112</v>
      </c>
      <c r="I92" s="115" t="s">
        <v>1289</v>
      </c>
      <c r="J92" s="116"/>
      <c r="K92" s="117" t="str">
        <f>VLOOKUP(B92,'[1]Danh sách nộp tiền'!$B$10:$B$217,1,0)</f>
        <v>DTN1553050135</v>
      </c>
    </row>
    <row r="93" spans="1:11" s="117" customFormat="1" ht="20.100000000000001" customHeight="1">
      <c r="A93" s="115">
        <v>84</v>
      </c>
      <c r="B93" s="115" t="s">
        <v>822</v>
      </c>
      <c r="C93" s="116" t="s">
        <v>823</v>
      </c>
      <c r="D93" s="116" t="s">
        <v>326</v>
      </c>
      <c r="E93" s="115" t="s">
        <v>824</v>
      </c>
      <c r="F93" s="115" t="s">
        <v>94</v>
      </c>
      <c r="G93" s="115" t="s">
        <v>95</v>
      </c>
      <c r="H93" s="115" t="s">
        <v>167</v>
      </c>
      <c r="I93" s="115" t="s">
        <v>227</v>
      </c>
      <c r="J93" s="116"/>
      <c r="K93" s="117" t="str">
        <f>VLOOKUP(B93,'[1]Danh sách nộp tiền'!$B$10:$B$217,1,0)</f>
        <v>DTN1558510059</v>
      </c>
    </row>
    <row r="94" spans="1:11" s="117" customFormat="1" ht="20.100000000000001" customHeight="1">
      <c r="A94" s="115">
        <v>85</v>
      </c>
      <c r="B94" s="115" t="s">
        <v>825</v>
      </c>
      <c r="C94" s="116" t="s">
        <v>826</v>
      </c>
      <c r="D94" s="116" t="s">
        <v>326</v>
      </c>
      <c r="E94" s="115" t="s">
        <v>827</v>
      </c>
      <c r="F94" s="115" t="s">
        <v>94</v>
      </c>
      <c r="G94" s="115" t="s">
        <v>95</v>
      </c>
      <c r="H94" s="115" t="s">
        <v>99</v>
      </c>
      <c r="I94" s="115" t="s">
        <v>374</v>
      </c>
      <c r="J94" s="116"/>
      <c r="K94" s="117" t="str">
        <f>VLOOKUP(B94,'[1]Danh sách nộp tiền'!$B$10:$B$217,1,0)</f>
        <v>DTN1553050139</v>
      </c>
    </row>
    <row r="95" spans="1:11" s="117" customFormat="1" ht="20.100000000000001" customHeight="1">
      <c r="A95" s="115">
        <v>86</v>
      </c>
      <c r="B95" s="115" t="s">
        <v>828</v>
      </c>
      <c r="C95" s="116" t="s">
        <v>829</v>
      </c>
      <c r="D95" s="116" t="s">
        <v>326</v>
      </c>
      <c r="E95" s="115" t="s">
        <v>233</v>
      </c>
      <c r="F95" s="115" t="s">
        <v>94</v>
      </c>
      <c r="G95" s="115" t="s">
        <v>95</v>
      </c>
      <c r="H95" s="115" t="s">
        <v>99</v>
      </c>
      <c r="I95" s="115" t="s">
        <v>1298</v>
      </c>
      <c r="J95" s="116"/>
      <c r="K95" s="117" t="str">
        <f>VLOOKUP(B95,'[1]Danh sách nộp tiền'!$B$10:$B$217,1,0)</f>
        <v>DTN1553170018</v>
      </c>
    </row>
    <row r="96" spans="1:11" s="117" customFormat="1" ht="20.100000000000001" customHeight="1">
      <c r="A96" s="115">
        <v>87</v>
      </c>
      <c r="B96" s="115" t="s">
        <v>830</v>
      </c>
      <c r="C96" s="116" t="s">
        <v>63</v>
      </c>
      <c r="D96" s="116" t="s">
        <v>831</v>
      </c>
      <c r="E96" s="115" t="s">
        <v>832</v>
      </c>
      <c r="F96" s="115" t="s">
        <v>94</v>
      </c>
      <c r="G96" s="115" t="s">
        <v>95</v>
      </c>
      <c r="H96" s="115" t="s">
        <v>165</v>
      </c>
      <c r="I96" s="115" t="s">
        <v>1307</v>
      </c>
      <c r="J96" s="116"/>
      <c r="K96" s="117" t="str">
        <f>VLOOKUP(B96,'[1]Danh sách nộp tiền'!$B$10:$B$217,1,0)</f>
        <v>DTN1653050299</v>
      </c>
    </row>
    <row r="97" spans="1:11" s="117" customFormat="1" ht="20.100000000000001" customHeight="1">
      <c r="A97" s="115">
        <v>88</v>
      </c>
      <c r="B97" s="115" t="s">
        <v>833</v>
      </c>
      <c r="C97" s="116" t="s">
        <v>834</v>
      </c>
      <c r="D97" s="116" t="s">
        <v>831</v>
      </c>
      <c r="E97" s="115" t="s">
        <v>343</v>
      </c>
      <c r="F97" s="115" t="s">
        <v>94</v>
      </c>
      <c r="G97" s="115" t="s">
        <v>100</v>
      </c>
      <c r="H97" s="115" t="s">
        <v>96</v>
      </c>
      <c r="I97" s="115" t="s">
        <v>1294</v>
      </c>
      <c r="J97" s="116"/>
      <c r="K97" s="117" t="str">
        <f>VLOOKUP(B97,'[1]Danh sách nộp tiền'!$B$10:$B$217,1,0)</f>
        <v>DTN18LT4120003</v>
      </c>
    </row>
    <row r="98" spans="1:11" s="117" customFormat="1" ht="20.100000000000001" customHeight="1">
      <c r="A98" s="115">
        <v>89</v>
      </c>
      <c r="B98" s="115" t="s">
        <v>835</v>
      </c>
      <c r="C98" s="116" t="s">
        <v>836</v>
      </c>
      <c r="D98" s="116" t="s">
        <v>837</v>
      </c>
      <c r="E98" s="115" t="s">
        <v>838</v>
      </c>
      <c r="F98" s="115" t="s">
        <v>92</v>
      </c>
      <c r="G98" s="115" t="s">
        <v>95</v>
      </c>
      <c r="H98" s="115" t="s">
        <v>839</v>
      </c>
      <c r="I98" s="115" t="s">
        <v>175</v>
      </c>
      <c r="J98" s="116"/>
      <c r="K98" s="117" t="str">
        <f>VLOOKUP(B98,'[1]Danh sách nộp tiền'!$B$10:$B$217,1,0)</f>
        <v>DTN1454120147</v>
      </c>
    </row>
    <row r="99" spans="1:11" s="120" customFormat="1" ht="20.100000000000001" customHeight="1">
      <c r="A99" s="118">
        <v>90</v>
      </c>
      <c r="B99" s="118" t="s">
        <v>840</v>
      </c>
      <c r="C99" s="119" t="s">
        <v>841</v>
      </c>
      <c r="D99" s="119" t="s">
        <v>842</v>
      </c>
      <c r="E99" s="118" t="s">
        <v>843</v>
      </c>
      <c r="F99" s="118" t="s">
        <v>92</v>
      </c>
      <c r="G99" s="118" t="s">
        <v>95</v>
      </c>
      <c r="H99" s="118" t="s">
        <v>99</v>
      </c>
      <c r="I99" s="118" t="s">
        <v>1290</v>
      </c>
      <c r="J99" s="119" t="s">
        <v>297</v>
      </c>
      <c r="K99" s="120" t="str">
        <f>VLOOKUP(B99,'[1]Danh sách nộp tiền'!$B$10:$B$217,1,0)</f>
        <v>DTN1755150004</v>
      </c>
    </row>
    <row r="100" spans="1:11" s="117" customFormat="1" ht="20.100000000000001" customHeight="1">
      <c r="A100" s="115">
        <v>91</v>
      </c>
      <c r="B100" s="115" t="s">
        <v>844</v>
      </c>
      <c r="C100" s="116" t="s">
        <v>199</v>
      </c>
      <c r="D100" s="116" t="s">
        <v>178</v>
      </c>
      <c r="E100" s="115" t="s">
        <v>845</v>
      </c>
      <c r="F100" s="115" t="s">
        <v>92</v>
      </c>
      <c r="G100" s="115" t="s">
        <v>95</v>
      </c>
      <c r="H100" s="115" t="s">
        <v>166</v>
      </c>
      <c r="I100" s="115" t="s">
        <v>1281</v>
      </c>
      <c r="J100" s="116"/>
      <c r="K100" s="117" t="str">
        <f>VLOOKUP(B100,'[1]Danh sách nộp tiền'!$B$10:$B$217,1,0)</f>
        <v>DTN1553050146</v>
      </c>
    </row>
    <row r="101" spans="1:11" s="117" customFormat="1" ht="20.100000000000001" customHeight="1">
      <c r="A101" s="115">
        <v>92</v>
      </c>
      <c r="B101" s="115" t="s">
        <v>846</v>
      </c>
      <c r="C101" s="116" t="s">
        <v>847</v>
      </c>
      <c r="D101" s="116" t="s">
        <v>178</v>
      </c>
      <c r="E101" s="115" t="s">
        <v>848</v>
      </c>
      <c r="F101" s="115" t="s">
        <v>92</v>
      </c>
      <c r="G101" s="115" t="s">
        <v>95</v>
      </c>
      <c r="H101" s="115" t="s">
        <v>228</v>
      </c>
      <c r="I101" s="115" t="s">
        <v>1308</v>
      </c>
      <c r="J101" s="116"/>
      <c r="K101" s="117" t="str">
        <f>VLOOKUP(B101,'[1]Danh sách nộp tiền'!$B$10:$B$217,1,0)</f>
        <v>DTN1653170030</v>
      </c>
    </row>
    <row r="102" spans="1:11" s="117" customFormat="1" ht="20.100000000000001" customHeight="1">
      <c r="A102" s="115">
        <v>93</v>
      </c>
      <c r="B102" s="115" t="s">
        <v>849</v>
      </c>
      <c r="C102" s="116" t="s">
        <v>850</v>
      </c>
      <c r="D102" s="116" t="s">
        <v>178</v>
      </c>
      <c r="E102" s="115" t="s">
        <v>631</v>
      </c>
      <c r="F102" s="115" t="s">
        <v>92</v>
      </c>
      <c r="G102" s="115" t="s">
        <v>95</v>
      </c>
      <c r="H102" s="115" t="s">
        <v>99</v>
      </c>
      <c r="I102" s="115" t="s">
        <v>227</v>
      </c>
      <c r="J102" s="116"/>
      <c r="K102" s="117" t="str">
        <f>VLOOKUP(B102,'[1]Danh sách nộp tiền'!$B$10:$B$217,1,0)</f>
        <v>DTN1553110027</v>
      </c>
    </row>
    <row r="103" spans="1:11" s="117" customFormat="1" ht="20.100000000000001" customHeight="1">
      <c r="A103" s="115">
        <v>94</v>
      </c>
      <c r="B103" s="115" t="s">
        <v>851</v>
      </c>
      <c r="C103" s="116" t="s">
        <v>335</v>
      </c>
      <c r="D103" s="116" t="s">
        <v>852</v>
      </c>
      <c r="E103" s="115" t="s">
        <v>802</v>
      </c>
      <c r="F103" s="115" t="s">
        <v>92</v>
      </c>
      <c r="G103" s="115" t="s">
        <v>97</v>
      </c>
      <c r="H103" s="115" t="s">
        <v>99</v>
      </c>
      <c r="I103" s="115" t="s">
        <v>1281</v>
      </c>
      <c r="J103" s="116"/>
      <c r="K103" s="117" t="str">
        <f>VLOOKUP(B103,'[1]Danh sách nộp tiền'!$B$10:$B$217,1,0)</f>
        <v>DTN1553050148</v>
      </c>
    </row>
    <row r="104" spans="1:11" s="117" customFormat="1" ht="20.100000000000001" customHeight="1">
      <c r="A104" s="115">
        <v>95</v>
      </c>
      <c r="B104" s="115" t="s">
        <v>853</v>
      </c>
      <c r="C104" s="116" t="s">
        <v>854</v>
      </c>
      <c r="D104" s="116" t="s">
        <v>855</v>
      </c>
      <c r="E104" s="115" t="s">
        <v>856</v>
      </c>
      <c r="F104" s="115" t="s">
        <v>92</v>
      </c>
      <c r="G104" s="115" t="s">
        <v>97</v>
      </c>
      <c r="H104" s="115" t="s">
        <v>103</v>
      </c>
      <c r="I104" s="115" t="s">
        <v>1309</v>
      </c>
      <c r="J104" s="116"/>
      <c r="K104" s="117" t="str">
        <f>VLOOKUP(B104,'[1]Danh sách nộp tiền'!$B$10:$B$217,1,0)</f>
        <v>DTN1353120010</v>
      </c>
    </row>
    <row r="105" spans="1:11" s="117" customFormat="1" ht="20.100000000000001" customHeight="1">
      <c r="A105" s="115">
        <v>96</v>
      </c>
      <c r="B105" s="115" t="s">
        <v>857</v>
      </c>
      <c r="C105" s="116" t="s">
        <v>858</v>
      </c>
      <c r="D105" s="116" t="s">
        <v>859</v>
      </c>
      <c r="E105" s="115" t="s">
        <v>860</v>
      </c>
      <c r="F105" s="115" t="s">
        <v>92</v>
      </c>
      <c r="G105" s="115" t="s">
        <v>97</v>
      </c>
      <c r="H105" s="115" t="s">
        <v>98</v>
      </c>
      <c r="I105" s="115" t="s">
        <v>1310</v>
      </c>
      <c r="J105" s="116"/>
      <c r="K105" s="117" t="str">
        <f>VLOOKUP(B105,'[1]Danh sách nộp tiền'!$B$10:$B$217,1,0)</f>
        <v>DTN1354110031</v>
      </c>
    </row>
    <row r="106" spans="1:11" s="117" customFormat="1" ht="20.100000000000001" customHeight="1">
      <c r="A106" s="115">
        <v>97</v>
      </c>
      <c r="B106" s="115" t="s">
        <v>861</v>
      </c>
      <c r="C106" s="116" t="s">
        <v>110</v>
      </c>
      <c r="D106" s="116" t="s">
        <v>862</v>
      </c>
      <c r="E106" s="115" t="s">
        <v>331</v>
      </c>
      <c r="F106" s="115" t="s">
        <v>92</v>
      </c>
      <c r="G106" s="115" t="s">
        <v>95</v>
      </c>
      <c r="H106" s="115" t="s">
        <v>362</v>
      </c>
      <c r="I106" s="115" t="s">
        <v>374</v>
      </c>
      <c r="J106" s="116"/>
      <c r="K106" s="117" t="str">
        <f>VLOOKUP(B106,'[1]Danh sách nộp tiền'!$B$10:$B$217,1,0)</f>
        <v>DTN1553050150</v>
      </c>
    </row>
    <row r="107" spans="1:11" s="117" customFormat="1" ht="20.100000000000001" customHeight="1">
      <c r="A107" s="115">
        <v>98</v>
      </c>
      <c r="B107" s="115" t="s">
        <v>863</v>
      </c>
      <c r="C107" s="116" t="s">
        <v>110</v>
      </c>
      <c r="D107" s="116" t="s">
        <v>862</v>
      </c>
      <c r="E107" s="115" t="s">
        <v>864</v>
      </c>
      <c r="F107" s="115" t="s">
        <v>92</v>
      </c>
      <c r="G107" s="115" t="s">
        <v>95</v>
      </c>
      <c r="H107" s="115" t="s">
        <v>99</v>
      </c>
      <c r="I107" s="115" t="s">
        <v>1289</v>
      </c>
      <c r="J107" s="116"/>
      <c r="K107" s="117" t="str">
        <f>VLOOKUP(B107,'[1]Danh sách nộp tiền'!$B$10:$B$217,1,0)</f>
        <v>DTN1553050151</v>
      </c>
    </row>
    <row r="108" spans="1:11" s="117" customFormat="1" ht="20.100000000000001" customHeight="1">
      <c r="A108" s="115">
        <v>99</v>
      </c>
      <c r="B108" s="115" t="s">
        <v>865</v>
      </c>
      <c r="C108" s="116" t="s">
        <v>309</v>
      </c>
      <c r="D108" s="116" t="s">
        <v>866</v>
      </c>
      <c r="E108" s="115" t="s">
        <v>867</v>
      </c>
      <c r="F108" s="115" t="s">
        <v>94</v>
      </c>
      <c r="G108" s="115" t="s">
        <v>97</v>
      </c>
      <c r="H108" s="115" t="s">
        <v>102</v>
      </c>
      <c r="I108" s="115" t="s">
        <v>227</v>
      </c>
      <c r="J108" s="116"/>
      <c r="K108" s="117" t="str">
        <f>VLOOKUP(B108,'[1]Danh sách nộp tiền'!$B$10:$B$217,1,0)</f>
        <v>DTN1554290018</v>
      </c>
    </row>
    <row r="109" spans="1:11" s="117" customFormat="1" ht="20.100000000000001" customHeight="1">
      <c r="A109" s="115">
        <v>100</v>
      </c>
      <c r="B109" s="115" t="s">
        <v>868</v>
      </c>
      <c r="C109" s="116" t="s">
        <v>869</v>
      </c>
      <c r="D109" s="116" t="s">
        <v>189</v>
      </c>
      <c r="E109" s="115" t="s">
        <v>870</v>
      </c>
      <c r="F109" s="115" t="s">
        <v>94</v>
      </c>
      <c r="G109" s="115" t="s">
        <v>97</v>
      </c>
      <c r="H109" s="115" t="s">
        <v>99</v>
      </c>
      <c r="I109" s="115" t="s">
        <v>235</v>
      </c>
      <c r="J109" s="116"/>
      <c r="K109" s="117" t="str">
        <f>VLOOKUP(B109,'[1]Danh sách nộp tiền'!$B$10:$B$217,1,0)</f>
        <v>DTN1553110028</v>
      </c>
    </row>
    <row r="110" spans="1:11" s="117" customFormat="1" ht="20.100000000000001" customHeight="1">
      <c r="A110" s="115">
        <v>101</v>
      </c>
      <c r="B110" s="115" t="s">
        <v>871</v>
      </c>
      <c r="C110" s="116" t="s">
        <v>872</v>
      </c>
      <c r="D110" s="116" t="s">
        <v>189</v>
      </c>
      <c r="E110" s="115" t="s">
        <v>873</v>
      </c>
      <c r="F110" s="115" t="s">
        <v>94</v>
      </c>
      <c r="G110" s="115" t="s">
        <v>95</v>
      </c>
      <c r="H110" s="115" t="s">
        <v>99</v>
      </c>
      <c r="I110" s="115" t="s">
        <v>1290</v>
      </c>
      <c r="J110" s="116"/>
      <c r="K110" s="117" t="str">
        <f>VLOOKUP(B110,'[1]Danh sách nộp tiền'!$B$10:$B$217,1,0)</f>
        <v>DTN1755150005</v>
      </c>
    </row>
    <row r="111" spans="1:11" s="117" customFormat="1" ht="20.100000000000001" customHeight="1">
      <c r="A111" s="115">
        <v>102</v>
      </c>
      <c r="B111" s="115" t="s">
        <v>874</v>
      </c>
      <c r="C111" s="116" t="s">
        <v>875</v>
      </c>
      <c r="D111" s="116" t="s">
        <v>189</v>
      </c>
      <c r="E111" s="115" t="s">
        <v>333</v>
      </c>
      <c r="F111" s="115" t="s">
        <v>94</v>
      </c>
      <c r="G111" s="115" t="s">
        <v>97</v>
      </c>
      <c r="H111" s="115" t="s">
        <v>96</v>
      </c>
      <c r="I111" s="115" t="s">
        <v>196</v>
      </c>
      <c r="J111" s="116"/>
      <c r="K111" s="117" t="str">
        <f>VLOOKUP(B111,'[1]Danh sách nộp tiền'!$B$10:$B$217,1,0)</f>
        <v>DTN1553070079</v>
      </c>
    </row>
    <row r="112" spans="1:11" s="117" customFormat="1" ht="20.100000000000001" customHeight="1">
      <c r="A112" s="115">
        <v>103</v>
      </c>
      <c r="B112" s="115" t="s">
        <v>876</v>
      </c>
      <c r="C112" s="116" t="s">
        <v>200</v>
      </c>
      <c r="D112" s="116" t="s">
        <v>877</v>
      </c>
      <c r="E112" s="115" t="s">
        <v>878</v>
      </c>
      <c r="F112" s="115" t="s">
        <v>94</v>
      </c>
      <c r="G112" s="115" t="s">
        <v>879</v>
      </c>
      <c r="H112" s="115" t="s">
        <v>98</v>
      </c>
      <c r="I112" s="115" t="s">
        <v>1291</v>
      </c>
      <c r="J112" s="116"/>
      <c r="K112" s="117" t="str">
        <f>VLOOKUP(B112,'[1]Danh sách nộp tiền'!$B$10:$B$217,1,0)</f>
        <v>DTN1653050142</v>
      </c>
    </row>
    <row r="113" spans="1:11" s="117" customFormat="1" ht="20.100000000000001" customHeight="1">
      <c r="A113" s="115">
        <v>104</v>
      </c>
      <c r="B113" s="115" t="s">
        <v>883</v>
      </c>
      <c r="C113" s="116" t="s">
        <v>110</v>
      </c>
      <c r="D113" s="116" t="s">
        <v>212</v>
      </c>
      <c r="E113" s="115" t="s">
        <v>884</v>
      </c>
      <c r="F113" s="115" t="s">
        <v>92</v>
      </c>
      <c r="G113" s="115" t="s">
        <v>95</v>
      </c>
      <c r="H113" s="115" t="s">
        <v>229</v>
      </c>
      <c r="I113" s="115" t="s">
        <v>1281</v>
      </c>
      <c r="J113" s="116"/>
      <c r="K113" s="117" t="str">
        <f>VLOOKUP(B113,'[1]Danh sách nộp tiền'!$B$10:$B$217,1,0)</f>
        <v>DTN1453050093</v>
      </c>
    </row>
    <row r="114" spans="1:11" s="117" customFormat="1" ht="20.100000000000001" customHeight="1">
      <c r="A114" s="115">
        <v>105</v>
      </c>
      <c r="B114" s="115" t="s">
        <v>880</v>
      </c>
      <c r="C114" s="116" t="s">
        <v>881</v>
      </c>
      <c r="D114" s="116" t="s">
        <v>212</v>
      </c>
      <c r="E114" s="115" t="s">
        <v>882</v>
      </c>
      <c r="F114" s="115" t="s">
        <v>92</v>
      </c>
      <c r="G114" s="115" t="s">
        <v>97</v>
      </c>
      <c r="H114" s="115" t="s">
        <v>104</v>
      </c>
      <c r="I114" s="115" t="s">
        <v>375</v>
      </c>
      <c r="J114" s="116"/>
      <c r="K114" s="117" t="str">
        <f>VLOOKUP(B114,'[1]Danh sách nộp tiền'!$B$10:$B$217,1,0)</f>
        <v>DTN1558510071</v>
      </c>
    </row>
    <row r="115" spans="1:11" s="117" customFormat="1" ht="20.100000000000001" customHeight="1">
      <c r="A115" s="115">
        <v>106</v>
      </c>
      <c r="B115" s="115" t="s">
        <v>885</v>
      </c>
      <c r="C115" s="116" t="s">
        <v>886</v>
      </c>
      <c r="D115" s="116" t="s">
        <v>887</v>
      </c>
      <c r="E115" s="115" t="s">
        <v>307</v>
      </c>
      <c r="F115" s="115" t="s">
        <v>92</v>
      </c>
      <c r="G115" s="115" t="s">
        <v>95</v>
      </c>
      <c r="H115" s="115" t="s">
        <v>103</v>
      </c>
      <c r="I115" s="115" t="s">
        <v>1311</v>
      </c>
      <c r="J115" s="116"/>
      <c r="K115" s="117" t="str">
        <f>VLOOKUP(B115,'[1]Danh sách nộp tiền'!$B$10:$B$217,1,0)</f>
        <v>DTN1453050094</v>
      </c>
    </row>
    <row r="116" spans="1:11" s="117" customFormat="1" ht="20.100000000000001" customHeight="1">
      <c r="A116" s="115">
        <v>107</v>
      </c>
      <c r="B116" s="115" t="s">
        <v>888</v>
      </c>
      <c r="C116" s="116" t="s">
        <v>889</v>
      </c>
      <c r="D116" s="116" t="s">
        <v>152</v>
      </c>
      <c r="E116" s="115" t="s">
        <v>890</v>
      </c>
      <c r="F116" s="115" t="s">
        <v>94</v>
      </c>
      <c r="G116" s="115" t="s">
        <v>891</v>
      </c>
      <c r="H116" s="115" t="s">
        <v>99</v>
      </c>
      <c r="I116" s="115" t="s">
        <v>1312</v>
      </c>
      <c r="J116" s="116"/>
      <c r="K116" s="117" t="str">
        <f>VLOOKUP(B116,'[1]Danh sách nộp tiền'!$B$10:$B$217,1,0)</f>
        <v>DTN1354120218</v>
      </c>
    </row>
    <row r="117" spans="1:11" s="117" customFormat="1" ht="20.100000000000001" customHeight="1">
      <c r="A117" s="115">
        <v>108</v>
      </c>
      <c r="B117" s="115" t="s">
        <v>892</v>
      </c>
      <c r="C117" s="116" t="s">
        <v>893</v>
      </c>
      <c r="D117" s="116" t="s">
        <v>152</v>
      </c>
      <c r="E117" s="115" t="s">
        <v>894</v>
      </c>
      <c r="F117" s="115" t="s">
        <v>94</v>
      </c>
      <c r="G117" s="115" t="s">
        <v>95</v>
      </c>
      <c r="H117" s="115" t="s">
        <v>99</v>
      </c>
      <c r="I117" s="115" t="s">
        <v>176</v>
      </c>
      <c r="J117" s="116"/>
      <c r="K117" s="117" t="str">
        <f>VLOOKUP(B117,'[1]Danh sách nộp tiền'!$B$10:$B$217,1,0)</f>
        <v>DTN1554110114</v>
      </c>
    </row>
    <row r="118" spans="1:11" s="117" customFormat="1" ht="20.100000000000001" customHeight="1">
      <c r="A118" s="115">
        <v>109</v>
      </c>
      <c r="B118" s="115" t="s">
        <v>327</v>
      </c>
      <c r="C118" s="116" t="s">
        <v>310</v>
      </c>
      <c r="D118" s="116" t="s">
        <v>328</v>
      </c>
      <c r="E118" s="115" t="s">
        <v>329</v>
      </c>
      <c r="F118" s="115" t="s">
        <v>94</v>
      </c>
      <c r="G118" s="115" t="s">
        <v>372</v>
      </c>
      <c r="H118" s="115" t="s">
        <v>168</v>
      </c>
      <c r="I118" s="115" t="s">
        <v>236</v>
      </c>
      <c r="J118" s="116"/>
      <c r="K118" s="117" t="str">
        <f>VLOOKUP(B118,'[1]Danh sách nộp tiền'!$B$10:$B$217,1,0)</f>
        <v>DTN1554120117</v>
      </c>
    </row>
    <row r="119" spans="1:11" s="117" customFormat="1" ht="20.100000000000001" customHeight="1">
      <c r="A119" s="115">
        <v>110</v>
      </c>
      <c r="B119" s="115" t="s">
        <v>895</v>
      </c>
      <c r="C119" s="116" t="s">
        <v>896</v>
      </c>
      <c r="D119" s="116" t="s">
        <v>92</v>
      </c>
      <c r="E119" s="115" t="s">
        <v>593</v>
      </c>
      <c r="F119" s="115" t="s">
        <v>92</v>
      </c>
      <c r="G119" s="115" t="s">
        <v>100</v>
      </c>
      <c r="H119" s="115" t="s">
        <v>104</v>
      </c>
      <c r="I119" s="115" t="s">
        <v>373</v>
      </c>
      <c r="J119" s="116"/>
      <c r="K119" s="117" t="str">
        <f>VLOOKUP(B119,'[1]Danh sách nộp tiền'!$B$10:$B$217,1,0)</f>
        <v>DTN1553040052</v>
      </c>
    </row>
    <row r="120" spans="1:11" s="117" customFormat="1" ht="20.100000000000001" customHeight="1">
      <c r="A120" s="115">
        <v>111</v>
      </c>
      <c r="B120" s="115" t="s">
        <v>897</v>
      </c>
      <c r="C120" s="116" t="s">
        <v>110</v>
      </c>
      <c r="D120" s="116" t="s">
        <v>92</v>
      </c>
      <c r="E120" s="115" t="s">
        <v>898</v>
      </c>
      <c r="F120" s="115" t="s">
        <v>92</v>
      </c>
      <c r="G120" s="115" t="s">
        <v>95</v>
      </c>
      <c r="H120" s="115" t="s">
        <v>99</v>
      </c>
      <c r="I120" s="115" t="s">
        <v>1280</v>
      </c>
      <c r="J120" s="116"/>
      <c r="K120" s="117" t="str">
        <f>VLOOKUP(B120,'[1]Danh sách nộp tiền'!$B$10:$B$217,1,0)</f>
        <v>DTN1653050447</v>
      </c>
    </row>
    <row r="121" spans="1:11" s="117" customFormat="1" ht="20.100000000000001" customHeight="1">
      <c r="A121" s="115">
        <v>112</v>
      </c>
      <c r="B121" s="115" t="s">
        <v>900</v>
      </c>
      <c r="C121" s="116" t="s">
        <v>901</v>
      </c>
      <c r="D121" s="116" t="s">
        <v>330</v>
      </c>
      <c r="E121" s="115" t="s">
        <v>902</v>
      </c>
      <c r="F121" s="115" t="s">
        <v>94</v>
      </c>
      <c r="G121" s="115" t="s">
        <v>95</v>
      </c>
      <c r="H121" s="115" t="s">
        <v>99</v>
      </c>
      <c r="I121" s="115" t="s">
        <v>1280</v>
      </c>
      <c r="J121" s="116"/>
      <c r="K121" s="117" t="str">
        <f>VLOOKUP(B121,'[1]Danh sách nộp tiền'!$B$10:$B$217,1,0)</f>
        <v>DTN1653110024</v>
      </c>
    </row>
    <row r="122" spans="1:11" s="117" customFormat="1" ht="20.100000000000001" customHeight="1">
      <c r="A122" s="115">
        <v>113</v>
      </c>
      <c r="B122" s="115" t="s">
        <v>904</v>
      </c>
      <c r="C122" s="116" t="s">
        <v>303</v>
      </c>
      <c r="D122" s="116" t="s">
        <v>330</v>
      </c>
      <c r="E122" s="115" t="s">
        <v>905</v>
      </c>
      <c r="F122" s="115" t="s">
        <v>94</v>
      </c>
      <c r="G122" s="115" t="s">
        <v>95</v>
      </c>
      <c r="H122" s="115" t="s">
        <v>99</v>
      </c>
      <c r="I122" s="115" t="s">
        <v>235</v>
      </c>
      <c r="J122" s="116"/>
      <c r="K122" s="117" t="str">
        <f>VLOOKUP(B122,'[1]Danh sách nộp tiền'!$B$10:$B$217,1,0)</f>
        <v>DTN1553060031</v>
      </c>
    </row>
    <row r="123" spans="1:11" s="117" customFormat="1" ht="20.100000000000001" customHeight="1">
      <c r="A123" s="115">
        <v>114</v>
      </c>
      <c r="B123" s="115" t="s">
        <v>907</v>
      </c>
      <c r="C123" s="116" t="s">
        <v>908</v>
      </c>
      <c r="D123" s="116" t="s">
        <v>909</v>
      </c>
      <c r="E123" s="115" t="s">
        <v>910</v>
      </c>
      <c r="F123" s="115" t="s">
        <v>92</v>
      </c>
      <c r="G123" s="115" t="s">
        <v>95</v>
      </c>
      <c r="H123" s="115" t="s">
        <v>169</v>
      </c>
      <c r="I123" s="115" t="s">
        <v>1313</v>
      </c>
      <c r="J123" s="116"/>
      <c r="K123" s="117" t="str">
        <f>VLOOKUP(B123,'[1]Danh sách nộp tiền'!$B$10:$B$217,1,0)</f>
        <v>DTN1553060032</v>
      </c>
    </row>
    <row r="124" spans="1:11" s="117" customFormat="1" ht="20.100000000000001" customHeight="1">
      <c r="A124" s="115">
        <v>115</v>
      </c>
      <c r="B124" s="115" t="s">
        <v>912</v>
      </c>
      <c r="C124" s="116" t="s">
        <v>913</v>
      </c>
      <c r="D124" s="116" t="s">
        <v>914</v>
      </c>
      <c r="E124" s="115" t="s">
        <v>915</v>
      </c>
      <c r="F124" s="115" t="s">
        <v>92</v>
      </c>
      <c r="G124" s="115" t="s">
        <v>95</v>
      </c>
      <c r="H124" s="115" t="s">
        <v>99</v>
      </c>
      <c r="I124" s="115" t="s">
        <v>1283</v>
      </c>
      <c r="J124" s="116"/>
      <c r="K124" s="117" t="str">
        <f>VLOOKUP(B124,'[1]Danh sách nộp tiền'!$B$10:$B$217,1,0)</f>
        <v>DTN1453110102</v>
      </c>
    </row>
    <row r="125" spans="1:11" s="117" customFormat="1" ht="20.100000000000001" customHeight="1">
      <c r="A125" s="115">
        <v>116</v>
      </c>
      <c r="B125" s="115" t="s">
        <v>917</v>
      </c>
      <c r="C125" s="116" t="s">
        <v>346</v>
      </c>
      <c r="D125" s="116" t="s">
        <v>332</v>
      </c>
      <c r="E125" s="115" t="s">
        <v>918</v>
      </c>
      <c r="F125" s="115" t="s">
        <v>94</v>
      </c>
      <c r="G125" s="115" t="s">
        <v>95</v>
      </c>
      <c r="H125" s="115" t="s">
        <v>99</v>
      </c>
      <c r="I125" s="115" t="s">
        <v>1281</v>
      </c>
      <c r="J125" s="116"/>
      <c r="K125" s="117" t="str">
        <f>VLOOKUP(B125,'[1]Danh sách nộp tiền'!$B$10:$B$217,1,0)</f>
        <v>DTN1553050177</v>
      </c>
    </row>
    <row r="126" spans="1:11" s="117" customFormat="1" ht="20.100000000000001" customHeight="1">
      <c r="A126" s="115">
        <v>117</v>
      </c>
      <c r="B126" s="115" t="s">
        <v>920</v>
      </c>
      <c r="C126" s="116" t="s">
        <v>921</v>
      </c>
      <c r="D126" s="116" t="s">
        <v>922</v>
      </c>
      <c r="E126" s="115" t="s">
        <v>882</v>
      </c>
      <c r="F126" s="115" t="s">
        <v>94</v>
      </c>
      <c r="G126" s="115" t="s">
        <v>100</v>
      </c>
      <c r="H126" s="115" t="s">
        <v>96</v>
      </c>
      <c r="I126" s="115" t="s">
        <v>374</v>
      </c>
      <c r="J126" s="116"/>
      <c r="K126" s="117" t="str">
        <f>VLOOKUP(B126,'[1]Danh sách nộp tiền'!$B$10:$B$217,1,0)</f>
        <v>DTN1553050178</v>
      </c>
    </row>
    <row r="127" spans="1:11" s="117" customFormat="1" ht="20.100000000000001" customHeight="1">
      <c r="A127" s="115">
        <v>118</v>
      </c>
      <c r="B127" s="115" t="s">
        <v>924</v>
      </c>
      <c r="C127" s="116" t="s">
        <v>63</v>
      </c>
      <c r="D127" s="116" t="s">
        <v>925</v>
      </c>
      <c r="E127" s="115" t="s">
        <v>926</v>
      </c>
      <c r="F127" s="115" t="s">
        <v>94</v>
      </c>
      <c r="G127" s="115" t="s">
        <v>95</v>
      </c>
      <c r="H127" s="115" t="s">
        <v>105</v>
      </c>
      <c r="I127" s="115" t="s">
        <v>1281</v>
      </c>
      <c r="J127" s="116"/>
      <c r="K127" s="117" t="str">
        <f>VLOOKUP(B127,'[1]Danh sách nộp tiền'!$B$10:$B$217,1,0)</f>
        <v>DTN1553050180</v>
      </c>
    </row>
    <row r="128" spans="1:11" s="117" customFormat="1" ht="20.100000000000001" customHeight="1">
      <c r="A128" s="115">
        <v>119</v>
      </c>
      <c r="B128" s="115" t="s">
        <v>928</v>
      </c>
      <c r="C128" s="116" t="s">
        <v>351</v>
      </c>
      <c r="D128" s="116" t="s">
        <v>929</v>
      </c>
      <c r="E128" s="115" t="s">
        <v>234</v>
      </c>
      <c r="F128" s="115" t="s">
        <v>94</v>
      </c>
      <c r="G128" s="115" t="s">
        <v>95</v>
      </c>
      <c r="H128" s="115" t="s">
        <v>363</v>
      </c>
      <c r="I128" s="115" t="s">
        <v>1280</v>
      </c>
      <c r="J128" s="116"/>
      <c r="K128" s="117" t="str">
        <f>VLOOKUP(B128,'[1]Danh sách nộp tiền'!$B$10:$B$217,1,0)</f>
        <v>DTN1653110041</v>
      </c>
    </row>
    <row r="129" spans="1:11" s="117" customFormat="1" ht="20.100000000000001" customHeight="1">
      <c r="A129" s="115">
        <v>120</v>
      </c>
      <c r="B129" s="115" t="s">
        <v>931</v>
      </c>
      <c r="C129" s="116" t="s">
        <v>932</v>
      </c>
      <c r="D129" s="116" t="s">
        <v>933</v>
      </c>
      <c r="E129" s="115" t="s">
        <v>934</v>
      </c>
      <c r="F129" s="115" t="s">
        <v>92</v>
      </c>
      <c r="G129" s="115" t="s">
        <v>97</v>
      </c>
      <c r="H129" s="115" t="s">
        <v>96</v>
      </c>
      <c r="I129" s="115" t="s">
        <v>196</v>
      </c>
      <c r="J129" s="116"/>
      <c r="K129" s="117" t="str">
        <f>VLOOKUP(B129,'[1]Danh sách nộp tiền'!$B$10:$B$217,1,0)</f>
        <v>DTN1554120235</v>
      </c>
    </row>
    <row r="130" spans="1:11" s="120" customFormat="1" ht="20.100000000000001" customHeight="1">
      <c r="A130" s="118">
        <v>121</v>
      </c>
      <c r="B130" s="118" t="s">
        <v>936</v>
      </c>
      <c r="C130" s="119" t="s">
        <v>937</v>
      </c>
      <c r="D130" s="119" t="s">
        <v>933</v>
      </c>
      <c r="E130" s="118" t="s">
        <v>938</v>
      </c>
      <c r="F130" s="118" t="s">
        <v>94</v>
      </c>
      <c r="G130" s="118" t="s">
        <v>95</v>
      </c>
      <c r="H130" s="118" t="s">
        <v>229</v>
      </c>
      <c r="I130" s="118" t="s">
        <v>1298</v>
      </c>
      <c r="J130" s="119" t="s">
        <v>297</v>
      </c>
      <c r="K130" s="120" t="str">
        <f>VLOOKUP(B130,'[1]Danh sách nộp tiền'!$B$10:$B$217,1,0)</f>
        <v>DTN1553170022</v>
      </c>
    </row>
    <row r="131" spans="1:11" s="117" customFormat="1" ht="20.100000000000001" customHeight="1">
      <c r="A131" s="115">
        <v>122</v>
      </c>
      <c r="B131" s="115" t="s">
        <v>940</v>
      </c>
      <c r="C131" s="116" t="s">
        <v>941</v>
      </c>
      <c r="D131" s="116" t="s">
        <v>942</v>
      </c>
      <c r="E131" s="115" t="s">
        <v>943</v>
      </c>
      <c r="F131" s="115" t="s">
        <v>94</v>
      </c>
      <c r="G131" s="115" t="s">
        <v>117</v>
      </c>
      <c r="H131" s="115" t="s">
        <v>165</v>
      </c>
      <c r="I131" s="115" t="s">
        <v>1280</v>
      </c>
      <c r="J131" s="116"/>
      <c r="K131" s="117" t="str">
        <f>VLOOKUP(B131,'[1]Danh sách nộp tiền'!$B$10:$B$217,1,0)</f>
        <v>DTN1653110018</v>
      </c>
    </row>
    <row r="132" spans="1:11" s="117" customFormat="1" ht="20.100000000000001" customHeight="1">
      <c r="A132" s="115">
        <v>123</v>
      </c>
      <c r="B132" s="115" t="s">
        <v>945</v>
      </c>
      <c r="C132" s="116" t="s">
        <v>310</v>
      </c>
      <c r="D132" s="116" t="s">
        <v>946</v>
      </c>
      <c r="E132" s="115" t="s">
        <v>947</v>
      </c>
      <c r="F132" s="115" t="s">
        <v>94</v>
      </c>
      <c r="G132" s="115" t="s">
        <v>372</v>
      </c>
      <c r="H132" s="115" t="s">
        <v>168</v>
      </c>
      <c r="I132" s="115" t="s">
        <v>373</v>
      </c>
      <c r="J132" s="116"/>
      <c r="K132" s="117" t="str">
        <f>VLOOKUP(B132,'[1]Danh sách nộp tiền'!$B$10:$B$217,1,0)</f>
        <v>DTN1554120138</v>
      </c>
    </row>
    <row r="133" spans="1:11" s="117" customFormat="1" ht="20.100000000000001" customHeight="1">
      <c r="A133" s="115">
        <v>124</v>
      </c>
      <c r="B133" s="115" t="s">
        <v>949</v>
      </c>
      <c r="C133" s="116" t="s">
        <v>950</v>
      </c>
      <c r="D133" s="116" t="s">
        <v>951</v>
      </c>
      <c r="E133" s="115" t="s">
        <v>593</v>
      </c>
      <c r="F133" s="115" t="s">
        <v>92</v>
      </c>
      <c r="G133" s="115" t="s">
        <v>97</v>
      </c>
      <c r="H133" s="115" t="s">
        <v>99</v>
      </c>
      <c r="I133" s="115" t="s">
        <v>1289</v>
      </c>
      <c r="J133" s="116"/>
      <c r="K133" s="117" t="str">
        <f>VLOOKUP(B133,'[1]Danh sách nộp tiền'!$B$10:$B$217,1,0)</f>
        <v>DTN1553050190</v>
      </c>
    </row>
    <row r="134" spans="1:11" s="117" customFormat="1" ht="20.100000000000001" customHeight="1">
      <c r="A134" s="115">
        <v>125</v>
      </c>
      <c r="B134" s="115" t="s">
        <v>953</v>
      </c>
      <c r="C134" s="116" t="s">
        <v>954</v>
      </c>
      <c r="D134" s="116" t="s">
        <v>955</v>
      </c>
      <c r="E134" s="115" t="s">
        <v>956</v>
      </c>
      <c r="F134" s="115" t="s">
        <v>92</v>
      </c>
      <c r="G134" s="115" t="s">
        <v>100</v>
      </c>
      <c r="H134" s="115" t="s">
        <v>101</v>
      </c>
      <c r="I134" s="115" t="s">
        <v>1314</v>
      </c>
      <c r="J134" s="116"/>
      <c r="K134" s="117" t="str">
        <f>VLOOKUP(B134,'[1]Danh sách nộp tiền'!$B$10:$B$217,1,0)</f>
        <v>DTN1663110009</v>
      </c>
    </row>
    <row r="135" spans="1:11" s="117" customFormat="1" ht="20.100000000000001" customHeight="1">
      <c r="A135" s="115">
        <v>126</v>
      </c>
      <c r="B135" s="115" t="s">
        <v>958</v>
      </c>
      <c r="C135" s="116" t="s">
        <v>959</v>
      </c>
      <c r="D135" s="116" t="s">
        <v>960</v>
      </c>
      <c r="E135" s="115" t="s">
        <v>742</v>
      </c>
      <c r="F135" s="115" t="s">
        <v>94</v>
      </c>
      <c r="G135" s="115" t="s">
        <v>95</v>
      </c>
      <c r="H135" s="115" t="s">
        <v>99</v>
      </c>
      <c r="I135" s="115" t="s">
        <v>1291</v>
      </c>
      <c r="J135" s="116"/>
      <c r="K135" s="117" t="str">
        <f>VLOOKUP(B135,'[1]Danh sách nộp tiền'!$B$10:$B$217,1,0)</f>
        <v>DTN1653040022</v>
      </c>
    </row>
    <row r="136" spans="1:11" s="117" customFormat="1" ht="20.100000000000001" customHeight="1">
      <c r="A136" s="115">
        <v>127</v>
      </c>
      <c r="B136" s="115" t="s">
        <v>962</v>
      </c>
      <c r="C136" s="116" t="s">
        <v>963</v>
      </c>
      <c r="D136" s="116" t="s">
        <v>344</v>
      </c>
      <c r="E136" s="115" t="s">
        <v>964</v>
      </c>
      <c r="F136" s="115" t="s">
        <v>94</v>
      </c>
      <c r="G136" s="115" t="s">
        <v>95</v>
      </c>
      <c r="H136" s="115" t="s">
        <v>99</v>
      </c>
      <c r="I136" s="115" t="s">
        <v>1289</v>
      </c>
      <c r="J136" s="116"/>
      <c r="K136" s="117" t="str">
        <f>VLOOKUP(B136,'[1]Danh sách nộp tiền'!$B$10:$B$217,1,0)</f>
        <v>DTN1553050194</v>
      </c>
    </row>
    <row r="137" spans="1:11" s="117" customFormat="1" ht="20.100000000000001" customHeight="1">
      <c r="A137" s="115">
        <v>128</v>
      </c>
      <c r="B137" s="115" t="s">
        <v>966</v>
      </c>
      <c r="C137" s="116" t="s">
        <v>967</v>
      </c>
      <c r="D137" s="116" t="s">
        <v>153</v>
      </c>
      <c r="E137" s="115" t="s">
        <v>968</v>
      </c>
      <c r="F137" s="115" t="s">
        <v>92</v>
      </c>
      <c r="G137" s="115" t="s">
        <v>97</v>
      </c>
      <c r="H137" s="115" t="s">
        <v>96</v>
      </c>
      <c r="I137" s="115" t="s">
        <v>1280</v>
      </c>
      <c r="J137" s="116"/>
      <c r="K137" s="117" t="str">
        <f>VLOOKUP(B137,'[1]Danh sách nộp tiền'!$B$10:$B$217,1,0)</f>
        <v>DTN1653110043</v>
      </c>
    </row>
    <row r="138" spans="1:11" s="117" customFormat="1" ht="20.100000000000001" customHeight="1">
      <c r="A138" s="115">
        <v>129</v>
      </c>
      <c r="B138" s="115" t="s">
        <v>970</v>
      </c>
      <c r="C138" s="116" t="s">
        <v>937</v>
      </c>
      <c r="D138" s="116" t="s">
        <v>971</v>
      </c>
      <c r="E138" s="115" t="s">
        <v>972</v>
      </c>
      <c r="F138" s="115" t="s">
        <v>94</v>
      </c>
      <c r="G138" s="115" t="s">
        <v>95</v>
      </c>
      <c r="H138" s="115" t="s">
        <v>973</v>
      </c>
      <c r="I138" s="115" t="s">
        <v>1289</v>
      </c>
      <c r="J138" s="116"/>
      <c r="K138" s="117" t="str">
        <f>VLOOKUP(B138,'[1]Danh sách nộp tiền'!$B$10:$B$217,1,0)</f>
        <v>DTN1553050199</v>
      </c>
    </row>
    <row r="139" spans="1:11" s="117" customFormat="1" ht="20.100000000000001" customHeight="1">
      <c r="A139" s="115">
        <v>130</v>
      </c>
      <c r="B139" s="115" t="s">
        <v>975</v>
      </c>
      <c r="C139" s="116" t="s">
        <v>211</v>
      </c>
      <c r="D139" s="116" t="s">
        <v>345</v>
      </c>
      <c r="E139" s="115" t="s">
        <v>976</v>
      </c>
      <c r="F139" s="115" t="s">
        <v>92</v>
      </c>
      <c r="G139" s="115" t="s">
        <v>95</v>
      </c>
      <c r="H139" s="115" t="s">
        <v>99</v>
      </c>
      <c r="I139" s="115" t="s">
        <v>1280</v>
      </c>
      <c r="J139" s="116"/>
      <c r="K139" s="117" t="str">
        <f>VLOOKUP(B139,'[1]Danh sách nộp tiền'!$B$10:$B$217,1,0)</f>
        <v>DTN1658520001</v>
      </c>
    </row>
    <row r="140" spans="1:11" s="117" customFormat="1" ht="20.100000000000001" customHeight="1">
      <c r="A140" s="115">
        <v>131</v>
      </c>
      <c r="B140" s="115" t="s">
        <v>978</v>
      </c>
      <c r="C140" s="116" t="s">
        <v>110</v>
      </c>
      <c r="D140" s="116" t="s">
        <v>345</v>
      </c>
      <c r="E140" s="115" t="s">
        <v>979</v>
      </c>
      <c r="F140" s="115" t="s">
        <v>92</v>
      </c>
      <c r="G140" s="115" t="s">
        <v>97</v>
      </c>
      <c r="H140" s="115" t="s">
        <v>99</v>
      </c>
      <c r="I140" s="115" t="s">
        <v>374</v>
      </c>
      <c r="J140" s="116"/>
      <c r="K140" s="117" t="str">
        <f>VLOOKUP(B140,'[1]Danh sách nộp tiền'!$B$10:$B$217,1,0)</f>
        <v>DTN1553050200</v>
      </c>
    </row>
    <row r="141" spans="1:11" s="117" customFormat="1" ht="20.100000000000001" customHeight="1">
      <c r="A141" s="115">
        <v>132</v>
      </c>
      <c r="B141" s="115" t="s">
        <v>981</v>
      </c>
      <c r="C141" s="116" t="s">
        <v>982</v>
      </c>
      <c r="D141" s="116" t="s">
        <v>154</v>
      </c>
      <c r="E141" s="115" t="s">
        <v>983</v>
      </c>
      <c r="F141" s="115" t="s">
        <v>92</v>
      </c>
      <c r="G141" s="115" t="s">
        <v>100</v>
      </c>
      <c r="H141" s="115" t="s">
        <v>101</v>
      </c>
      <c r="I141" s="115" t="s">
        <v>1315</v>
      </c>
      <c r="J141" s="116"/>
      <c r="K141" s="117" t="str">
        <f>VLOOKUP(B141,'[1]Danh sách nộp tiền'!$B$10:$B$217,1,0)</f>
        <v>DTN1153180078</v>
      </c>
    </row>
    <row r="142" spans="1:11" s="117" customFormat="1" ht="20.100000000000001" customHeight="1">
      <c r="A142" s="115">
        <v>133</v>
      </c>
      <c r="B142" s="115" t="s">
        <v>985</v>
      </c>
      <c r="C142" s="116" t="s">
        <v>986</v>
      </c>
      <c r="D142" s="116" t="s">
        <v>154</v>
      </c>
      <c r="E142" s="115" t="s">
        <v>336</v>
      </c>
      <c r="F142" s="115" t="s">
        <v>94</v>
      </c>
      <c r="G142" s="115" t="s">
        <v>95</v>
      </c>
      <c r="H142" s="115" t="s">
        <v>99</v>
      </c>
      <c r="I142" s="115" t="s">
        <v>1280</v>
      </c>
      <c r="J142" s="116"/>
      <c r="K142" s="117" t="str">
        <f>VLOOKUP(B142,'[1]Danh sách nộp tiền'!$B$10:$B$217,1,0)</f>
        <v>DTN1653110014</v>
      </c>
    </row>
    <row r="143" spans="1:11" s="117" customFormat="1" ht="20.100000000000001" customHeight="1">
      <c r="A143" s="115">
        <v>134</v>
      </c>
      <c r="B143" s="115" t="s">
        <v>988</v>
      </c>
      <c r="C143" s="116" t="s">
        <v>989</v>
      </c>
      <c r="D143" s="116" t="s">
        <v>990</v>
      </c>
      <c r="E143" s="115" t="s">
        <v>991</v>
      </c>
      <c r="F143" s="115" t="s">
        <v>92</v>
      </c>
      <c r="G143" s="115" t="s">
        <v>97</v>
      </c>
      <c r="H143" s="115" t="s">
        <v>229</v>
      </c>
      <c r="I143" s="115" t="s">
        <v>1299</v>
      </c>
      <c r="J143" s="116"/>
      <c r="K143" s="117" t="str">
        <f>VLOOKUP(B143,'[1]Danh sách nộp tiền'!$B$10:$B$217,1,0)</f>
        <v>DTN1553060040</v>
      </c>
    </row>
    <row r="144" spans="1:11" s="117" customFormat="1" ht="20.100000000000001" customHeight="1">
      <c r="A144" s="115">
        <v>135</v>
      </c>
      <c r="B144" s="115" t="s">
        <v>993</v>
      </c>
      <c r="C144" s="116" t="s">
        <v>994</v>
      </c>
      <c r="D144" s="116" t="s">
        <v>995</v>
      </c>
      <c r="E144" s="115" t="s">
        <v>996</v>
      </c>
      <c r="F144" s="115" t="s">
        <v>92</v>
      </c>
      <c r="G144" s="115" t="s">
        <v>372</v>
      </c>
      <c r="H144" s="115" t="s">
        <v>169</v>
      </c>
      <c r="I144" s="115" t="s">
        <v>1316</v>
      </c>
      <c r="J144" s="116"/>
      <c r="K144" s="117" t="str">
        <f>VLOOKUP(B144,'[1]Danh sách nộp tiền'!$B$10:$B$217,1,0)</f>
        <v>DTN1453160050</v>
      </c>
    </row>
    <row r="145" spans="1:11" s="117" customFormat="1" ht="20.100000000000001" customHeight="1">
      <c r="A145" s="115">
        <v>136</v>
      </c>
      <c r="B145" s="115" t="s">
        <v>998</v>
      </c>
      <c r="C145" s="116" t="s">
        <v>994</v>
      </c>
      <c r="D145" s="116" t="s">
        <v>999</v>
      </c>
      <c r="E145" s="115" t="s">
        <v>1000</v>
      </c>
      <c r="F145" s="115" t="s">
        <v>92</v>
      </c>
      <c r="G145" s="115" t="s">
        <v>372</v>
      </c>
      <c r="H145" s="115" t="s">
        <v>112</v>
      </c>
      <c r="I145" s="115" t="s">
        <v>1292</v>
      </c>
      <c r="J145" s="116"/>
      <c r="K145" s="117" t="str">
        <f>VLOOKUP(B145,'[1]Danh sách nộp tiền'!$B$10:$B$217,1,0)</f>
        <v>DTN1663160007</v>
      </c>
    </row>
    <row r="146" spans="1:11" s="117" customFormat="1" ht="20.100000000000001" customHeight="1">
      <c r="A146" s="115">
        <v>137</v>
      </c>
      <c r="B146" s="115" t="s">
        <v>1002</v>
      </c>
      <c r="C146" s="116" t="s">
        <v>1003</v>
      </c>
      <c r="D146" s="116" t="s">
        <v>1004</v>
      </c>
      <c r="E146" s="115" t="s">
        <v>1005</v>
      </c>
      <c r="F146" s="115" t="s">
        <v>92</v>
      </c>
      <c r="G146" s="115" t="s">
        <v>372</v>
      </c>
      <c r="H146" s="115" t="s">
        <v>168</v>
      </c>
      <c r="I146" s="115" t="s">
        <v>1317</v>
      </c>
      <c r="J146" s="116"/>
      <c r="K146" s="117" t="str">
        <f>VLOOKUP(B146,'[1]Danh sách nộp tiền'!$B$10:$B$217,1,0)</f>
        <v>DTN1654110058</v>
      </c>
    </row>
    <row r="147" spans="1:11" s="117" customFormat="1" ht="20.100000000000001" customHeight="1">
      <c r="A147" s="115">
        <v>138</v>
      </c>
      <c r="B147" s="115" t="s">
        <v>1007</v>
      </c>
      <c r="C147" s="116" t="s">
        <v>308</v>
      </c>
      <c r="D147" s="116" t="s">
        <v>1008</v>
      </c>
      <c r="E147" s="115" t="s">
        <v>1009</v>
      </c>
      <c r="F147" s="115" t="s">
        <v>92</v>
      </c>
      <c r="G147" s="115" t="s">
        <v>97</v>
      </c>
      <c r="H147" s="115" t="s">
        <v>96</v>
      </c>
      <c r="I147" s="115" t="s">
        <v>367</v>
      </c>
      <c r="J147" s="116"/>
      <c r="K147" s="117" t="str">
        <f>VLOOKUP(B147,'[1]Danh sách nộp tiền'!$B$10:$B$217,1,0)</f>
        <v>DTN1553160045</v>
      </c>
    </row>
    <row r="148" spans="1:11" s="120" customFormat="1" ht="20.100000000000001" customHeight="1">
      <c r="A148" s="118">
        <v>139</v>
      </c>
      <c r="B148" s="118" t="s">
        <v>1011</v>
      </c>
      <c r="C148" s="119" t="s">
        <v>1012</v>
      </c>
      <c r="D148" s="119" t="s">
        <v>1008</v>
      </c>
      <c r="E148" s="118" t="s">
        <v>321</v>
      </c>
      <c r="F148" s="118" t="s">
        <v>92</v>
      </c>
      <c r="G148" s="118" t="s">
        <v>97</v>
      </c>
      <c r="H148" s="118" t="s">
        <v>103</v>
      </c>
      <c r="I148" s="118" t="s">
        <v>367</v>
      </c>
      <c r="J148" s="119" t="s">
        <v>297</v>
      </c>
      <c r="K148" s="120" t="str">
        <f>VLOOKUP(B148,'[1]Danh sách nộp tiền'!$B$10:$B$217,1,0)</f>
        <v>DTN1553040149</v>
      </c>
    </row>
    <row r="149" spans="1:11" s="117" customFormat="1" ht="20.100000000000001" customHeight="1">
      <c r="A149" s="115">
        <v>140</v>
      </c>
      <c r="B149" s="115" t="s">
        <v>1014</v>
      </c>
      <c r="C149" s="116" t="s">
        <v>357</v>
      </c>
      <c r="D149" s="116" t="s">
        <v>1008</v>
      </c>
      <c r="E149" s="115" t="s">
        <v>1015</v>
      </c>
      <c r="F149" s="115" t="s">
        <v>92</v>
      </c>
      <c r="G149" s="115" t="s">
        <v>95</v>
      </c>
      <c r="H149" s="115" t="s">
        <v>167</v>
      </c>
      <c r="I149" s="115" t="s">
        <v>374</v>
      </c>
      <c r="J149" s="116"/>
      <c r="K149" s="117" t="str">
        <f>VLOOKUP(B149,'[1]Danh sách nộp tiền'!$B$10:$B$217,1,0)</f>
        <v>DTN1553050210</v>
      </c>
    </row>
    <row r="150" spans="1:11" s="117" customFormat="1" ht="20.100000000000001" customHeight="1">
      <c r="A150" s="115">
        <v>141</v>
      </c>
      <c r="B150" s="115" t="s">
        <v>1017</v>
      </c>
      <c r="C150" s="116" t="s">
        <v>1018</v>
      </c>
      <c r="D150" s="116" t="s">
        <v>1008</v>
      </c>
      <c r="E150" s="115" t="s">
        <v>1019</v>
      </c>
      <c r="F150" s="115" t="s">
        <v>92</v>
      </c>
      <c r="G150" s="115" t="s">
        <v>170</v>
      </c>
      <c r="H150" s="115" t="s">
        <v>168</v>
      </c>
      <c r="I150" s="115" t="s">
        <v>176</v>
      </c>
      <c r="J150" s="116"/>
      <c r="K150" s="117" t="str">
        <f>VLOOKUP(B150,'[1]Danh sách nộp tiền'!$B$10:$B$217,1,0)</f>
        <v>DTN1554110058</v>
      </c>
    </row>
    <row r="151" spans="1:11" s="117" customFormat="1" ht="20.100000000000001" customHeight="1">
      <c r="A151" s="115">
        <v>142</v>
      </c>
      <c r="B151" s="115" t="s">
        <v>1021</v>
      </c>
      <c r="C151" s="116" t="s">
        <v>310</v>
      </c>
      <c r="D151" s="116" t="s">
        <v>1022</v>
      </c>
      <c r="E151" s="115" t="s">
        <v>355</v>
      </c>
      <c r="F151" s="115" t="s">
        <v>94</v>
      </c>
      <c r="G151" s="115" t="s">
        <v>117</v>
      </c>
      <c r="H151" s="115" t="s">
        <v>112</v>
      </c>
      <c r="I151" s="115" t="s">
        <v>176</v>
      </c>
      <c r="J151" s="116"/>
      <c r="K151" s="117" t="str">
        <f>VLOOKUP(B151,'[1]Danh sách nộp tiền'!$B$10:$B$217,1,0)</f>
        <v>DTN1554110059</v>
      </c>
    </row>
    <row r="152" spans="1:11" s="117" customFormat="1" ht="20.100000000000001" customHeight="1">
      <c r="A152" s="115">
        <v>143</v>
      </c>
      <c r="B152" s="115" t="s">
        <v>1024</v>
      </c>
      <c r="C152" s="116" t="s">
        <v>1025</v>
      </c>
      <c r="D152" s="116" t="s">
        <v>1026</v>
      </c>
      <c r="E152" s="115" t="s">
        <v>1027</v>
      </c>
      <c r="F152" s="115" t="s">
        <v>92</v>
      </c>
      <c r="G152" s="115" t="s">
        <v>97</v>
      </c>
      <c r="H152" s="115" t="s">
        <v>102</v>
      </c>
      <c r="I152" s="115" t="s">
        <v>1303</v>
      </c>
      <c r="J152" s="116"/>
      <c r="K152" s="117" t="str">
        <f>VLOOKUP(B152,'[1]Danh sách nộp tiền'!$B$10:$B$217,1,0)</f>
        <v>DTN1554140046</v>
      </c>
    </row>
    <row r="153" spans="1:11" s="117" customFormat="1" ht="20.100000000000001" customHeight="1">
      <c r="A153" s="115">
        <v>144</v>
      </c>
      <c r="B153" s="115" t="s">
        <v>1029</v>
      </c>
      <c r="C153" s="116" t="s">
        <v>630</v>
      </c>
      <c r="D153" s="116" t="s">
        <v>1026</v>
      </c>
      <c r="E153" s="115" t="s">
        <v>1030</v>
      </c>
      <c r="F153" s="115" t="s">
        <v>92</v>
      </c>
      <c r="G153" s="115" t="s">
        <v>95</v>
      </c>
      <c r="H153" s="115" t="s">
        <v>363</v>
      </c>
      <c r="I153" s="115" t="s">
        <v>374</v>
      </c>
      <c r="J153" s="116"/>
      <c r="K153" s="117" t="str">
        <f>VLOOKUP(B153,'[1]Danh sách nộp tiền'!$B$10:$B$217,1,0)</f>
        <v>DTN1553050213</v>
      </c>
    </row>
    <row r="154" spans="1:11" s="117" customFormat="1" ht="20.100000000000001" customHeight="1">
      <c r="A154" s="115">
        <v>145</v>
      </c>
      <c r="B154" s="115" t="s">
        <v>1032</v>
      </c>
      <c r="C154" s="116" t="s">
        <v>1033</v>
      </c>
      <c r="D154" s="116" t="s">
        <v>1026</v>
      </c>
      <c r="E154" s="115" t="s">
        <v>329</v>
      </c>
      <c r="F154" s="115" t="s">
        <v>92</v>
      </c>
      <c r="G154" s="115" t="s">
        <v>95</v>
      </c>
      <c r="H154" s="115" t="s">
        <v>99</v>
      </c>
      <c r="I154" s="115" t="s">
        <v>374</v>
      </c>
      <c r="J154" s="116"/>
      <c r="K154" s="117" t="str">
        <f>VLOOKUP(B154,'[1]Danh sách nộp tiền'!$B$10:$B$217,1,0)</f>
        <v>DTN1553050214</v>
      </c>
    </row>
    <row r="155" spans="1:11" s="117" customFormat="1" ht="20.100000000000001" customHeight="1">
      <c r="A155" s="115">
        <v>146</v>
      </c>
      <c r="B155" s="115" t="s">
        <v>1035</v>
      </c>
      <c r="C155" s="116" t="s">
        <v>1036</v>
      </c>
      <c r="D155" s="116" t="s">
        <v>1037</v>
      </c>
      <c r="E155" s="115" t="s">
        <v>1038</v>
      </c>
      <c r="F155" s="115" t="s">
        <v>94</v>
      </c>
      <c r="G155" s="115" t="s">
        <v>95</v>
      </c>
      <c r="H155" s="115" t="s">
        <v>228</v>
      </c>
      <c r="I155" s="115" t="s">
        <v>1291</v>
      </c>
      <c r="J155" s="116"/>
      <c r="K155" s="117" t="str">
        <f>VLOOKUP(B155,'[1]Danh sách nộp tiền'!$B$10:$B$217,1,0)</f>
        <v>DTN1653050010</v>
      </c>
    </row>
    <row r="156" spans="1:11" s="117" customFormat="1" ht="20.100000000000001" customHeight="1">
      <c r="A156" s="115">
        <v>147</v>
      </c>
      <c r="B156" s="115" t="s">
        <v>1040</v>
      </c>
      <c r="C156" s="116" t="s">
        <v>1041</v>
      </c>
      <c r="D156" s="116" t="s">
        <v>1037</v>
      </c>
      <c r="E156" s="115" t="s">
        <v>1042</v>
      </c>
      <c r="F156" s="115" t="s">
        <v>92</v>
      </c>
      <c r="G156" s="115" t="s">
        <v>95</v>
      </c>
      <c r="H156" s="115" t="s">
        <v>104</v>
      </c>
      <c r="I156" s="115" t="s">
        <v>227</v>
      </c>
      <c r="J156" s="116"/>
      <c r="K156" s="117" t="str">
        <f>VLOOKUP(B156,'[1]Danh sách nộp tiền'!$B$10:$B$217,1,0)</f>
        <v>DTN1558520004</v>
      </c>
    </row>
    <row r="157" spans="1:11" s="117" customFormat="1" ht="20.100000000000001" customHeight="1">
      <c r="A157" s="115">
        <v>148</v>
      </c>
      <c r="B157" s="115" t="s">
        <v>1080</v>
      </c>
      <c r="C157" s="116" t="s">
        <v>1081</v>
      </c>
      <c r="D157" s="116" t="s">
        <v>156</v>
      </c>
      <c r="E157" s="115" t="s">
        <v>1082</v>
      </c>
      <c r="F157" s="115" t="s">
        <v>92</v>
      </c>
      <c r="G157" s="115" t="s">
        <v>95</v>
      </c>
      <c r="H157" s="115" t="s">
        <v>167</v>
      </c>
      <c r="I157" s="115" t="s">
        <v>227</v>
      </c>
      <c r="J157" s="116"/>
      <c r="K157" s="117" t="str">
        <f>VLOOKUP(B157,'[1]Danh sách nộp tiền'!$B$10:$B$217,1,0)</f>
        <v>DTN1553110040</v>
      </c>
    </row>
    <row r="158" spans="1:11" s="117" customFormat="1" ht="20.100000000000001" customHeight="1">
      <c r="A158" s="115">
        <v>149</v>
      </c>
      <c r="B158" s="115" t="s">
        <v>1084</v>
      </c>
      <c r="C158" s="116" t="s">
        <v>1085</v>
      </c>
      <c r="D158" s="116" t="s">
        <v>1086</v>
      </c>
      <c r="E158" s="115" t="s">
        <v>1087</v>
      </c>
      <c r="F158" s="115" t="s">
        <v>92</v>
      </c>
      <c r="G158" s="115" t="s">
        <v>155</v>
      </c>
      <c r="H158" s="115" t="s">
        <v>169</v>
      </c>
      <c r="I158" s="115" t="s">
        <v>375</v>
      </c>
      <c r="J158" s="116"/>
      <c r="K158" s="117" t="str">
        <f>VLOOKUP(B158,'[1]Danh sách nộp tiền'!$B$10:$B$217,1,0)</f>
        <v>DTN1558510040</v>
      </c>
    </row>
    <row r="159" spans="1:11" s="117" customFormat="1" ht="20.100000000000001" customHeight="1">
      <c r="A159" s="115">
        <v>150</v>
      </c>
      <c r="B159" s="115" t="s">
        <v>1089</v>
      </c>
      <c r="C159" s="116" t="s">
        <v>1090</v>
      </c>
      <c r="D159" s="116" t="s">
        <v>1086</v>
      </c>
      <c r="E159" s="115" t="s">
        <v>1091</v>
      </c>
      <c r="F159" s="115" t="s">
        <v>92</v>
      </c>
      <c r="G159" s="115" t="s">
        <v>97</v>
      </c>
      <c r="H159" s="115" t="s">
        <v>109</v>
      </c>
      <c r="I159" s="115" t="s">
        <v>1318</v>
      </c>
      <c r="J159" s="116"/>
      <c r="K159" s="117" t="str">
        <f>VLOOKUP(B159,'[1]Danh sách nộp tiền'!$B$10:$B$217,1,0)</f>
        <v>DTN1453050139</v>
      </c>
    </row>
    <row r="160" spans="1:11" s="117" customFormat="1" ht="20.100000000000001" customHeight="1">
      <c r="A160" s="115">
        <v>151</v>
      </c>
      <c r="B160" s="115" t="s">
        <v>1093</v>
      </c>
      <c r="C160" s="116" t="s">
        <v>1094</v>
      </c>
      <c r="D160" s="116" t="s">
        <v>1086</v>
      </c>
      <c r="E160" s="115" t="s">
        <v>1095</v>
      </c>
      <c r="F160" s="115" t="s">
        <v>92</v>
      </c>
      <c r="G160" s="115" t="s">
        <v>95</v>
      </c>
      <c r="H160" s="115" t="s">
        <v>229</v>
      </c>
      <c r="I160" s="115" t="s">
        <v>1280</v>
      </c>
      <c r="J160" s="116"/>
      <c r="K160" s="117" t="str">
        <f>VLOOKUP(B160,'[1]Danh sách nộp tiền'!$B$10:$B$217,1,0)</f>
        <v>DTN1653110003</v>
      </c>
    </row>
    <row r="161" spans="1:11" s="117" customFormat="1" ht="20.100000000000001" customHeight="1">
      <c r="A161" s="115">
        <v>152</v>
      </c>
      <c r="B161" s="115" t="s">
        <v>1097</v>
      </c>
      <c r="C161" s="116" t="s">
        <v>63</v>
      </c>
      <c r="D161" s="116" t="s">
        <v>1098</v>
      </c>
      <c r="E161" s="115" t="s">
        <v>1099</v>
      </c>
      <c r="F161" s="115" t="s">
        <v>94</v>
      </c>
      <c r="G161" s="115" t="s">
        <v>95</v>
      </c>
      <c r="H161" s="115" t="s">
        <v>99</v>
      </c>
      <c r="I161" s="115" t="s">
        <v>1280</v>
      </c>
      <c r="J161" s="116"/>
      <c r="K161" s="117" t="str">
        <f>VLOOKUP(B161,'[1]Danh sách nộp tiền'!$B$10:$B$217,1,0)</f>
        <v>DTN1653050153</v>
      </c>
    </row>
    <row r="162" spans="1:11" s="117" customFormat="1" ht="20.100000000000001" customHeight="1">
      <c r="A162" s="115">
        <v>153</v>
      </c>
      <c r="B162" s="115" t="s">
        <v>1101</v>
      </c>
      <c r="C162" s="116" t="s">
        <v>1102</v>
      </c>
      <c r="D162" s="116" t="s">
        <v>157</v>
      </c>
      <c r="E162" s="115" t="s">
        <v>1103</v>
      </c>
      <c r="F162" s="115" t="s">
        <v>94</v>
      </c>
      <c r="G162" s="115" t="s">
        <v>95</v>
      </c>
      <c r="H162" s="115" t="s">
        <v>99</v>
      </c>
      <c r="I162" s="115" t="s">
        <v>235</v>
      </c>
      <c r="J162" s="116"/>
      <c r="K162" s="117" t="str">
        <f>VLOOKUP(B162,'[1]Danh sách nộp tiền'!$B$10:$B$217,1,0)</f>
        <v>DTN1553110044</v>
      </c>
    </row>
    <row r="163" spans="1:11" s="117" customFormat="1" ht="20.100000000000001" customHeight="1">
      <c r="A163" s="115">
        <v>154</v>
      </c>
      <c r="B163" s="115" t="s">
        <v>1105</v>
      </c>
      <c r="C163" s="116" t="s">
        <v>818</v>
      </c>
      <c r="D163" s="116" t="s">
        <v>157</v>
      </c>
      <c r="E163" s="115" t="s">
        <v>678</v>
      </c>
      <c r="F163" s="115" t="s">
        <v>94</v>
      </c>
      <c r="G163" s="115" t="s">
        <v>95</v>
      </c>
      <c r="H163" s="115" t="s">
        <v>99</v>
      </c>
      <c r="I163" s="115" t="s">
        <v>1280</v>
      </c>
      <c r="J163" s="116"/>
      <c r="K163" s="117" t="str">
        <f>VLOOKUP(B163,'[1]Danh sách nộp tiền'!$B$10:$B$217,1,0)</f>
        <v>DTN1654290002</v>
      </c>
    </row>
    <row r="164" spans="1:11" s="117" customFormat="1" ht="20.100000000000001" customHeight="1">
      <c r="A164" s="115">
        <v>155</v>
      </c>
      <c r="B164" s="115" t="s">
        <v>1108</v>
      </c>
      <c r="C164" s="116" t="s">
        <v>1109</v>
      </c>
      <c r="D164" s="116" t="s">
        <v>157</v>
      </c>
      <c r="E164" s="115" t="s">
        <v>1110</v>
      </c>
      <c r="F164" s="115" t="s">
        <v>94</v>
      </c>
      <c r="G164" s="115" t="s">
        <v>97</v>
      </c>
      <c r="H164" s="115" t="s">
        <v>101</v>
      </c>
      <c r="I164" s="115" t="s">
        <v>1294</v>
      </c>
      <c r="J164" s="116"/>
      <c r="K164" s="117" t="str">
        <f>VLOOKUP(B164,'[1]Danh sách nộp tiền'!$B$10:$B$217,1,0)</f>
        <v>DTN18LT4120007</v>
      </c>
    </row>
    <row r="165" spans="1:11" s="117" customFormat="1" ht="20.100000000000001" customHeight="1">
      <c r="A165" s="115">
        <v>156</v>
      </c>
      <c r="B165" s="115" t="s">
        <v>1112</v>
      </c>
      <c r="C165" s="116" t="s">
        <v>1113</v>
      </c>
      <c r="D165" s="116" t="s">
        <v>157</v>
      </c>
      <c r="E165" s="115" t="s">
        <v>322</v>
      </c>
      <c r="F165" s="115" t="s">
        <v>94</v>
      </c>
      <c r="G165" s="115" t="s">
        <v>95</v>
      </c>
      <c r="H165" s="115" t="s">
        <v>99</v>
      </c>
      <c r="I165" s="115" t="s">
        <v>374</v>
      </c>
      <c r="J165" s="116"/>
      <c r="K165" s="117" t="str">
        <f>VLOOKUP(B165,'[1]Danh sách nộp tiền'!$B$10:$B$217,1,0)</f>
        <v>DTN1553050223</v>
      </c>
    </row>
    <row r="166" spans="1:11" s="117" customFormat="1" ht="20.100000000000001" customHeight="1">
      <c r="A166" s="115">
        <v>157</v>
      </c>
      <c r="B166" s="115" t="s">
        <v>1115</v>
      </c>
      <c r="C166" s="116" t="s">
        <v>1116</v>
      </c>
      <c r="D166" s="116" t="s">
        <v>157</v>
      </c>
      <c r="E166" s="115" t="s">
        <v>1117</v>
      </c>
      <c r="F166" s="115" t="s">
        <v>94</v>
      </c>
      <c r="G166" s="115" t="s">
        <v>95</v>
      </c>
      <c r="H166" s="115" t="s">
        <v>1118</v>
      </c>
      <c r="I166" s="115" t="s">
        <v>1291</v>
      </c>
      <c r="J166" s="116"/>
      <c r="K166" s="117" t="str">
        <f>VLOOKUP(B166,'[1]Danh sách nộp tiền'!$B$10:$B$217,1,0)</f>
        <v>DTN1653050026</v>
      </c>
    </row>
    <row r="167" spans="1:11" s="117" customFormat="1" ht="20.100000000000001" customHeight="1">
      <c r="A167" s="115">
        <v>158</v>
      </c>
      <c r="B167" s="115" t="s">
        <v>1120</v>
      </c>
      <c r="C167" s="116" t="s">
        <v>1121</v>
      </c>
      <c r="D167" s="116" t="s">
        <v>1122</v>
      </c>
      <c r="E167" s="115" t="s">
        <v>1123</v>
      </c>
      <c r="F167" s="115" t="s">
        <v>92</v>
      </c>
      <c r="G167" s="115" t="s">
        <v>95</v>
      </c>
      <c r="H167" s="115" t="s">
        <v>103</v>
      </c>
      <c r="I167" s="115" t="s">
        <v>367</v>
      </c>
      <c r="J167" s="116"/>
      <c r="K167" s="117" t="str">
        <f>VLOOKUP(B167,'[1]Danh sách nộp tiền'!$B$10:$B$217,1,0)</f>
        <v>DTN1553160049</v>
      </c>
    </row>
    <row r="168" spans="1:11" s="117" customFormat="1" ht="20.100000000000001" customHeight="1">
      <c r="A168" s="115">
        <v>159</v>
      </c>
      <c r="B168" s="115" t="s">
        <v>1125</v>
      </c>
      <c r="C168" s="116" t="s">
        <v>110</v>
      </c>
      <c r="D168" s="116" t="s">
        <v>1126</v>
      </c>
      <c r="E168" s="115" t="s">
        <v>1127</v>
      </c>
      <c r="F168" s="115" t="s">
        <v>92</v>
      </c>
      <c r="G168" s="115" t="s">
        <v>591</v>
      </c>
      <c r="H168" s="115" t="s">
        <v>362</v>
      </c>
      <c r="I168" s="115" t="s">
        <v>1319</v>
      </c>
      <c r="J168" s="116"/>
      <c r="K168" s="117" t="str">
        <f>VLOOKUP(B168,'[1]Danh sách nộp tiền'!$B$10:$B$217,1,0)</f>
        <v>DTN1453170044</v>
      </c>
    </row>
    <row r="169" spans="1:11" s="117" customFormat="1" ht="20.100000000000001" customHeight="1">
      <c r="A169" s="115">
        <v>160</v>
      </c>
      <c r="B169" s="115" t="s">
        <v>1129</v>
      </c>
      <c r="C169" s="116" t="s">
        <v>1130</v>
      </c>
      <c r="D169" s="116" t="s">
        <v>1131</v>
      </c>
      <c r="E169" s="115" t="s">
        <v>736</v>
      </c>
      <c r="F169" s="115" t="s">
        <v>94</v>
      </c>
      <c r="G169" s="115" t="s">
        <v>95</v>
      </c>
      <c r="H169" s="115" t="s">
        <v>102</v>
      </c>
      <c r="I169" s="115" t="s">
        <v>374</v>
      </c>
      <c r="J169" s="116"/>
      <c r="K169" s="117" t="str">
        <f>VLOOKUP(B169,'[1]Danh sách nộp tiền'!$B$10:$B$217,1,0)</f>
        <v>DTN1553050229</v>
      </c>
    </row>
    <row r="170" spans="1:11" s="117" customFormat="1" ht="20.100000000000001" customHeight="1">
      <c r="A170" s="115">
        <v>161</v>
      </c>
      <c r="B170" s="115" t="s">
        <v>1133</v>
      </c>
      <c r="C170" s="116" t="s">
        <v>1134</v>
      </c>
      <c r="D170" s="116" t="s">
        <v>213</v>
      </c>
      <c r="E170" s="115" t="s">
        <v>1135</v>
      </c>
      <c r="F170" s="115" t="s">
        <v>92</v>
      </c>
      <c r="G170" s="115" t="s">
        <v>95</v>
      </c>
      <c r="H170" s="115" t="s">
        <v>362</v>
      </c>
      <c r="I170" s="115" t="s">
        <v>1320</v>
      </c>
      <c r="J170" s="116"/>
      <c r="K170" s="117" t="str">
        <f>VLOOKUP(B170,'[1]Danh sách nộp tiền'!$B$10:$B$217,1,0)</f>
        <v>DTN1453160057</v>
      </c>
    </row>
    <row r="171" spans="1:11" s="117" customFormat="1" ht="20.100000000000001" customHeight="1">
      <c r="A171" s="115">
        <v>162</v>
      </c>
      <c r="B171" s="115" t="s">
        <v>1137</v>
      </c>
      <c r="C171" s="116" t="s">
        <v>1066</v>
      </c>
      <c r="D171" s="116" t="s">
        <v>213</v>
      </c>
      <c r="E171" s="115" t="s">
        <v>1138</v>
      </c>
      <c r="F171" s="115" t="s">
        <v>92</v>
      </c>
      <c r="G171" s="115" t="s">
        <v>95</v>
      </c>
      <c r="H171" s="115" t="s">
        <v>99</v>
      </c>
      <c r="I171" s="115" t="s">
        <v>1321</v>
      </c>
      <c r="J171" s="116"/>
      <c r="K171" s="117" t="str">
        <f>VLOOKUP(B171,'[1]Danh sách nộp tiền'!$B$10:$B$217,1,0)</f>
        <v>DTN1654120083</v>
      </c>
    </row>
    <row r="172" spans="1:11" s="117" customFormat="1" ht="20.100000000000001" customHeight="1">
      <c r="A172" s="115">
        <v>163</v>
      </c>
      <c r="B172" s="115" t="s">
        <v>1140</v>
      </c>
      <c r="C172" s="116" t="s">
        <v>63</v>
      </c>
      <c r="D172" s="116" t="s">
        <v>347</v>
      </c>
      <c r="E172" s="115" t="s">
        <v>1141</v>
      </c>
      <c r="F172" s="115" t="s">
        <v>94</v>
      </c>
      <c r="G172" s="115" t="s">
        <v>95</v>
      </c>
      <c r="H172" s="115" t="s">
        <v>98</v>
      </c>
      <c r="I172" s="115" t="s">
        <v>1281</v>
      </c>
      <c r="J172" s="116"/>
      <c r="K172" s="117" t="str">
        <f>VLOOKUP(B172,'[1]Danh sách nộp tiền'!$B$10:$B$217,1,0)</f>
        <v>DTN1553050234</v>
      </c>
    </row>
    <row r="173" spans="1:11" s="117" customFormat="1" ht="20.100000000000001" customHeight="1">
      <c r="A173" s="115">
        <v>164</v>
      </c>
      <c r="B173" s="115" t="s">
        <v>1143</v>
      </c>
      <c r="C173" s="116" t="s">
        <v>1144</v>
      </c>
      <c r="D173" s="116" t="s">
        <v>1145</v>
      </c>
      <c r="E173" s="115" t="s">
        <v>1146</v>
      </c>
      <c r="F173" s="115" t="s">
        <v>92</v>
      </c>
      <c r="G173" s="115" t="s">
        <v>95</v>
      </c>
      <c r="H173" s="115" t="s">
        <v>228</v>
      </c>
      <c r="I173" s="115" t="s">
        <v>374</v>
      </c>
      <c r="J173" s="116"/>
      <c r="K173" s="117" t="str">
        <f>VLOOKUP(B173,'[1]Danh sách nộp tiền'!$B$10:$B$217,1,0)</f>
        <v>DTN1553050240</v>
      </c>
    </row>
    <row r="174" spans="1:11" s="117" customFormat="1" ht="20.100000000000001" customHeight="1">
      <c r="A174" s="115">
        <v>165</v>
      </c>
      <c r="B174" s="115" t="s">
        <v>1148</v>
      </c>
      <c r="C174" s="116" t="s">
        <v>1149</v>
      </c>
      <c r="D174" s="116" t="s">
        <v>1150</v>
      </c>
      <c r="E174" s="115" t="s">
        <v>1151</v>
      </c>
      <c r="F174" s="115" t="s">
        <v>92</v>
      </c>
      <c r="G174" s="115" t="s">
        <v>100</v>
      </c>
      <c r="H174" s="115" t="s">
        <v>104</v>
      </c>
      <c r="I174" s="115" t="s">
        <v>367</v>
      </c>
      <c r="J174" s="116"/>
      <c r="K174" s="117" t="str">
        <f>VLOOKUP(B174,'[1]Danh sách nộp tiền'!$B$10:$B$217,1,0)</f>
        <v>DTN1553160092</v>
      </c>
    </row>
    <row r="175" spans="1:11" s="117" customFormat="1" ht="20.100000000000001" customHeight="1">
      <c r="A175" s="115">
        <v>166</v>
      </c>
      <c r="B175" s="115" t="s">
        <v>1153</v>
      </c>
      <c r="C175" s="116" t="s">
        <v>700</v>
      </c>
      <c r="D175" s="116" t="s">
        <v>1154</v>
      </c>
      <c r="E175" s="115" t="s">
        <v>1155</v>
      </c>
      <c r="F175" s="115" t="s">
        <v>94</v>
      </c>
      <c r="G175" s="115" t="s">
        <v>95</v>
      </c>
      <c r="H175" s="115" t="s">
        <v>99</v>
      </c>
      <c r="I175" s="115" t="s">
        <v>1289</v>
      </c>
      <c r="J175" s="116"/>
      <c r="K175" s="117" t="str">
        <f>VLOOKUP(B175,'[1]Danh sách nộp tiền'!$B$10:$B$217,1,0)</f>
        <v>DTN1553050241</v>
      </c>
    </row>
    <row r="176" spans="1:11" s="117" customFormat="1" ht="20.100000000000001" customHeight="1">
      <c r="A176" s="115">
        <v>167</v>
      </c>
      <c r="B176" s="115" t="s">
        <v>1157</v>
      </c>
      <c r="C176" s="116" t="s">
        <v>780</v>
      </c>
      <c r="D176" s="116" t="s">
        <v>1158</v>
      </c>
      <c r="E176" s="115" t="s">
        <v>1159</v>
      </c>
      <c r="F176" s="115" t="s">
        <v>92</v>
      </c>
      <c r="G176" s="115" t="s">
        <v>95</v>
      </c>
      <c r="H176" s="115" t="s">
        <v>169</v>
      </c>
      <c r="I176" s="115" t="s">
        <v>227</v>
      </c>
      <c r="J176" s="116"/>
      <c r="K176" s="117" t="str">
        <f>VLOOKUP(B176,'[1]Danh sách nộp tiền'!$B$10:$B$217,1,0)</f>
        <v>DTN1553110065</v>
      </c>
    </row>
    <row r="177" spans="1:11" s="117" customFormat="1" ht="20.100000000000001" customHeight="1">
      <c r="A177" s="115">
        <v>168</v>
      </c>
      <c r="B177" s="115" t="s">
        <v>1161</v>
      </c>
      <c r="C177" s="116" t="s">
        <v>202</v>
      </c>
      <c r="D177" s="116" t="s">
        <v>160</v>
      </c>
      <c r="E177" s="115" t="s">
        <v>1042</v>
      </c>
      <c r="F177" s="115" t="s">
        <v>94</v>
      </c>
      <c r="G177" s="115" t="s">
        <v>100</v>
      </c>
      <c r="H177" s="115" t="s">
        <v>104</v>
      </c>
      <c r="I177" s="115" t="s">
        <v>196</v>
      </c>
      <c r="J177" s="116"/>
      <c r="K177" s="117" t="str">
        <f>VLOOKUP(B177,'[1]Danh sách nộp tiền'!$B$10:$B$217,1,0)</f>
        <v>DTN1553070046</v>
      </c>
    </row>
    <row r="178" spans="1:11" s="117" customFormat="1" ht="20.100000000000001" customHeight="1">
      <c r="A178" s="115">
        <v>169</v>
      </c>
      <c r="B178" s="115" t="s">
        <v>348</v>
      </c>
      <c r="C178" s="116" t="s">
        <v>349</v>
      </c>
      <c r="D178" s="116" t="s">
        <v>190</v>
      </c>
      <c r="E178" s="115" t="s">
        <v>350</v>
      </c>
      <c r="F178" s="115" t="s">
        <v>94</v>
      </c>
      <c r="G178" s="115" t="s">
        <v>95</v>
      </c>
      <c r="H178" s="115" t="s">
        <v>101</v>
      </c>
      <c r="I178" s="115" t="s">
        <v>235</v>
      </c>
      <c r="J178" s="116"/>
      <c r="K178" s="117" t="str">
        <f>VLOOKUP(B178,'[1]Danh sách nộp tiền'!$B$10:$B$217,1,0)</f>
        <v>DTN1553110070</v>
      </c>
    </row>
    <row r="179" spans="1:11" s="117" customFormat="1" ht="20.100000000000001" customHeight="1">
      <c r="A179" s="115">
        <v>170</v>
      </c>
      <c r="B179" s="115" t="s">
        <v>1164</v>
      </c>
      <c r="C179" s="116" t="s">
        <v>1165</v>
      </c>
      <c r="D179" s="116" t="s">
        <v>352</v>
      </c>
      <c r="E179" s="115" t="s">
        <v>1166</v>
      </c>
      <c r="F179" s="115" t="s">
        <v>94</v>
      </c>
      <c r="G179" s="115" t="s">
        <v>97</v>
      </c>
      <c r="H179" s="115" t="s">
        <v>99</v>
      </c>
      <c r="I179" s="115" t="s">
        <v>1281</v>
      </c>
      <c r="J179" s="116"/>
      <c r="K179" s="117" t="str">
        <f>VLOOKUP(B179,'[1]Danh sách nộp tiền'!$B$10:$B$217,1,0)</f>
        <v>DTN1553050250</v>
      </c>
    </row>
    <row r="180" spans="1:11" s="117" customFormat="1" ht="20.100000000000001" customHeight="1">
      <c r="A180" s="115">
        <v>171</v>
      </c>
      <c r="B180" s="115" t="s">
        <v>1168</v>
      </c>
      <c r="C180" s="116" t="s">
        <v>63</v>
      </c>
      <c r="D180" s="116" t="s">
        <v>352</v>
      </c>
      <c r="E180" s="115" t="s">
        <v>1169</v>
      </c>
      <c r="F180" s="115" t="s">
        <v>94</v>
      </c>
      <c r="G180" s="115" t="s">
        <v>95</v>
      </c>
      <c r="H180" s="115" t="s">
        <v>165</v>
      </c>
      <c r="I180" s="115" t="s">
        <v>1290</v>
      </c>
      <c r="J180" s="116"/>
      <c r="K180" s="117" t="str">
        <f>VLOOKUP(B180,'[1]Danh sách nộp tiền'!$B$10:$B$217,1,0)</f>
        <v>DTN1755150003</v>
      </c>
    </row>
    <row r="181" spans="1:11" s="117" customFormat="1" ht="20.100000000000001" customHeight="1">
      <c r="A181" s="115">
        <v>172</v>
      </c>
      <c r="B181" s="115" t="s">
        <v>1171</v>
      </c>
      <c r="C181" s="116" t="s">
        <v>110</v>
      </c>
      <c r="D181" s="116" t="s">
        <v>352</v>
      </c>
      <c r="E181" s="115" t="s">
        <v>1172</v>
      </c>
      <c r="F181" s="115" t="s">
        <v>92</v>
      </c>
      <c r="G181" s="115" t="s">
        <v>95</v>
      </c>
      <c r="H181" s="115" t="s">
        <v>166</v>
      </c>
      <c r="I181" s="115" t="s">
        <v>374</v>
      </c>
      <c r="J181" s="116"/>
      <c r="K181" s="117" t="str">
        <f>VLOOKUP(B181,'[1]Danh sách nộp tiền'!$B$10:$B$217,1,0)</f>
        <v>DTN1553050248</v>
      </c>
    </row>
    <row r="182" spans="1:11" s="117" customFormat="1" ht="20.100000000000001" customHeight="1">
      <c r="A182" s="115">
        <v>173</v>
      </c>
      <c r="B182" s="115" t="s">
        <v>1174</v>
      </c>
      <c r="C182" s="116" t="s">
        <v>1175</v>
      </c>
      <c r="D182" s="116" t="s">
        <v>352</v>
      </c>
      <c r="E182" s="115" t="s">
        <v>1176</v>
      </c>
      <c r="F182" s="115" t="s">
        <v>94</v>
      </c>
      <c r="G182" s="115" t="s">
        <v>95</v>
      </c>
      <c r="H182" s="115" t="s">
        <v>104</v>
      </c>
      <c r="I182" s="115" t="s">
        <v>231</v>
      </c>
      <c r="J182" s="116"/>
      <c r="K182" s="117" t="str">
        <f>VLOOKUP(B182,'[1]Danh sách nộp tiền'!$B$10:$B$217,1,0)</f>
        <v>DTN1553080009</v>
      </c>
    </row>
    <row r="183" spans="1:11" s="117" customFormat="1" ht="20.100000000000001" customHeight="1">
      <c r="A183" s="115">
        <v>174</v>
      </c>
      <c r="B183" s="115" t="s">
        <v>1044</v>
      </c>
      <c r="C183" s="116" t="s">
        <v>360</v>
      </c>
      <c r="D183" s="116" t="s">
        <v>1045</v>
      </c>
      <c r="E183" s="115" t="s">
        <v>1046</v>
      </c>
      <c r="F183" s="115" t="s">
        <v>92</v>
      </c>
      <c r="G183" s="115" t="s">
        <v>1047</v>
      </c>
      <c r="H183" s="115" t="s">
        <v>99</v>
      </c>
      <c r="I183" s="115" t="s">
        <v>1294</v>
      </c>
      <c r="J183" s="116"/>
      <c r="K183" s="117" t="str">
        <f>VLOOKUP(B183,'[1]Danh sách nộp tiền'!$B$10:$B$217,1,0)</f>
        <v>DTN18LT4120008</v>
      </c>
    </row>
    <row r="184" spans="1:11" s="117" customFormat="1" ht="20.100000000000001" customHeight="1">
      <c r="A184" s="115">
        <v>175</v>
      </c>
      <c r="B184" s="115" t="s">
        <v>1049</v>
      </c>
      <c r="C184" s="116" t="s">
        <v>1322</v>
      </c>
      <c r="D184" s="116" t="s">
        <v>1045</v>
      </c>
      <c r="E184" s="115" t="s">
        <v>1051</v>
      </c>
      <c r="F184" s="115" t="s">
        <v>92</v>
      </c>
      <c r="G184" s="115" t="s">
        <v>95</v>
      </c>
      <c r="H184" s="115" t="s">
        <v>101</v>
      </c>
      <c r="I184" s="115" t="s">
        <v>1323</v>
      </c>
      <c r="J184" s="116"/>
      <c r="K184" s="117" t="str">
        <f>VLOOKUP(B184,'[1]Danh sách nộp tiền'!$B$10:$B$217,1,0)</f>
        <v>DTN1753050093</v>
      </c>
    </row>
    <row r="185" spans="1:11" s="117" customFormat="1" ht="20.100000000000001" customHeight="1">
      <c r="A185" s="115">
        <v>176</v>
      </c>
      <c r="B185" s="115" t="s">
        <v>1053</v>
      </c>
      <c r="C185" s="116" t="s">
        <v>1054</v>
      </c>
      <c r="D185" s="116" t="s">
        <v>1055</v>
      </c>
      <c r="E185" s="115" t="s">
        <v>1056</v>
      </c>
      <c r="F185" s="115" t="s">
        <v>92</v>
      </c>
      <c r="G185" s="115" t="s">
        <v>95</v>
      </c>
      <c r="H185" s="115" t="s">
        <v>99</v>
      </c>
      <c r="I185" s="115" t="s">
        <v>366</v>
      </c>
      <c r="J185" s="116"/>
      <c r="K185" s="117" t="str">
        <f>VLOOKUP(B185,'[1]Danh sách nộp tiền'!$B$10:$B$217,1,0)</f>
        <v>DTN1430A0404</v>
      </c>
    </row>
    <row r="186" spans="1:11" s="120" customFormat="1" ht="20.100000000000001" customHeight="1">
      <c r="A186" s="118">
        <v>177</v>
      </c>
      <c r="B186" s="118" t="s">
        <v>1058</v>
      </c>
      <c r="C186" s="119" t="s">
        <v>63</v>
      </c>
      <c r="D186" s="119" t="s">
        <v>1059</v>
      </c>
      <c r="E186" s="118" t="s">
        <v>1060</v>
      </c>
      <c r="F186" s="118" t="s">
        <v>94</v>
      </c>
      <c r="G186" s="118" t="s">
        <v>95</v>
      </c>
      <c r="H186" s="118" t="s">
        <v>109</v>
      </c>
      <c r="I186" s="118" t="s">
        <v>1298</v>
      </c>
      <c r="J186" s="119" t="s">
        <v>297</v>
      </c>
      <c r="K186" s="120" t="str">
        <f>VLOOKUP(B186,'[1]Danh sách nộp tiền'!$B$10:$B$217,1,0)</f>
        <v>DTN1553170029</v>
      </c>
    </row>
    <row r="187" spans="1:11" s="117" customFormat="1" ht="20.100000000000001" customHeight="1">
      <c r="A187" s="115">
        <v>178</v>
      </c>
      <c r="B187" s="115" t="s">
        <v>1062</v>
      </c>
      <c r="C187" s="116" t="s">
        <v>191</v>
      </c>
      <c r="D187" s="116" t="s">
        <v>1063</v>
      </c>
      <c r="E187" s="115" t="s">
        <v>306</v>
      </c>
      <c r="F187" s="115" t="s">
        <v>92</v>
      </c>
      <c r="G187" s="115" t="s">
        <v>95</v>
      </c>
      <c r="H187" s="115" t="s">
        <v>109</v>
      </c>
      <c r="I187" s="115" t="s">
        <v>196</v>
      </c>
      <c r="J187" s="116"/>
      <c r="K187" s="117" t="str">
        <f>VLOOKUP(B187,'[1]Danh sách nộp tiền'!$B$10:$B$217,1,0)</f>
        <v>DTN1553070047</v>
      </c>
    </row>
    <row r="188" spans="1:11" s="117" customFormat="1" ht="20.100000000000001" customHeight="1">
      <c r="A188" s="115">
        <v>179</v>
      </c>
      <c r="B188" s="115" t="s">
        <v>1065</v>
      </c>
      <c r="C188" s="116" t="s">
        <v>1066</v>
      </c>
      <c r="D188" s="116" t="s">
        <v>1063</v>
      </c>
      <c r="E188" s="115" t="s">
        <v>1067</v>
      </c>
      <c r="F188" s="115" t="s">
        <v>92</v>
      </c>
      <c r="G188" s="115" t="s">
        <v>95</v>
      </c>
      <c r="H188" s="115" t="s">
        <v>99</v>
      </c>
      <c r="I188" s="115" t="s">
        <v>180</v>
      </c>
      <c r="J188" s="116"/>
      <c r="K188" s="117" t="str">
        <f>VLOOKUP(B188,'[1]Danh sách nộp tiền'!$B$10:$B$217,1,0)</f>
        <v>DTN1554120193</v>
      </c>
    </row>
    <row r="189" spans="1:11" s="117" customFormat="1" ht="20.100000000000001" customHeight="1">
      <c r="A189" s="115">
        <v>180</v>
      </c>
      <c r="B189" s="115" t="s">
        <v>1069</v>
      </c>
      <c r="C189" s="116" t="s">
        <v>202</v>
      </c>
      <c r="D189" s="116" t="s">
        <v>1070</v>
      </c>
      <c r="E189" s="115" t="s">
        <v>864</v>
      </c>
      <c r="F189" s="115" t="s">
        <v>94</v>
      </c>
      <c r="G189" s="115" t="s">
        <v>100</v>
      </c>
      <c r="H189" s="115" t="s">
        <v>96</v>
      </c>
      <c r="I189" s="115" t="s">
        <v>1303</v>
      </c>
      <c r="J189" s="116"/>
      <c r="K189" s="117" t="str">
        <f>VLOOKUP(B189,'[1]Danh sách nộp tiền'!$B$10:$B$217,1,0)</f>
        <v>DTN1554140054</v>
      </c>
    </row>
    <row r="190" spans="1:11" s="117" customFormat="1" ht="20.100000000000001" customHeight="1">
      <c r="A190" s="115">
        <v>181</v>
      </c>
      <c r="B190" s="115" t="s">
        <v>1178</v>
      </c>
      <c r="C190" s="116" t="s">
        <v>1179</v>
      </c>
      <c r="D190" s="116" t="s">
        <v>1180</v>
      </c>
      <c r="E190" s="115" t="s">
        <v>1181</v>
      </c>
      <c r="F190" s="115" t="s">
        <v>94</v>
      </c>
      <c r="G190" s="115" t="s">
        <v>97</v>
      </c>
      <c r="H190" s="115" t="s">
        <v>96</v>
      </c>
      <c r="I190" s="115" t="s">
        <v>365</v>
      </c>
      <c r="J190" s="116"/>
      <c r="K190" s="117" t="str">
        <f>VLOOKUP(B190,'[1]Danh sách nộp tiền'!$B$10:$B$217,1,0)</f>
        <v>DTN1753130002</v>
      </c>
    </row>
    <row r="191" spans="1:11" s="117" customFormat="1" ht="20.100000000000001" customHeight="1">
      <c r="A191" s="115">
        <v>182</v>
      </c>
      <c r="B191" s="115" t="s">
        <v>1183</v>
      </c>
      <c r="C191" s="116" t="s">
        <v>339</v>
      </c>
      <c r="D191" s="116" t="s">
        <v>1184</v>
      </c>
      <c r="E191" s="115" t="s">
        <v>1185</v>
      </c>
      <c r="F191" s="115" t="s">
        <v>94</v>
      </c>
      <c r="G191" s="115" t="s">
        <v>95</v>
      </c>
      <c r="H191" s="115" t="s">
        <v>101</v>
      </c>
      <c r="I191" s="115" t="s">
        <v>180</v>
      </c>
      <c r="J191" s="116"/>
      <c r="K191" s="117" t="str">
        <f>VLOOKUP(B191,'[1]Danh sách nộp tiền'!$B$10:$B$217,1,0)</f>
        <v>DTN1554120196</v>
      </c>
    </row>
    <row r="192" spans="1:11" s="117" customFormat="1" ht="20.100000000000001" customHeight="1">
      <c r="A192" s="115">
        <v>183</v>
      </c>
      <c r="B192" s="115" t="s">
        <v>1187</v>
      </c>
      <c r="C192" s="116" t="s">
        <v>786</v>
      </c>
      <c r="D192" s="116" t="s">
        <v>1184</v>
      </c>
      <c r="E192" s="115" t="s">
        <v>359</v>
      </c>
      <c r="F192" s="115" t="s">
        <v>94</v>
      </c>
      <c r="G192" s="115" t="s">
        <v>97</v>
      </c>
      <c r="H192" s="115" t="s">
        <v>101</v>
      </c>
      <c r="I192" s="115" t="s">
        <v>374</v>
      </c>
      <c r="J192" s="116"/>
      <c r="K192" s="117" t="str">
        <f>VLOOKUP(B192,'[1]Danh sách nộp tiền'!$B$10:$B$217,1,0)</f>
        <v>DTN1553050257</v>
      </c>
    </row>
    <row r="193" spans="1:11" s="117" customFormat="1" ht="20.100000000000001" customHeight="1">
      <c r="A193" s="115">
        <v>184</v>
      </c>
      <c r="B193" s="115" t="s">
        <v>1189</v>
      </c>
      <c r="C193" s="116" t="s">
        <v>597</v>
      </c>
      <c r="D193" s="116" t="s">
        <v>214</v>
      </c>
      <c r="E193" s="115" t="s">
        <v>1190</v>
      </c>
      <c r="F193" s="115" t="s">
        <v>94</v>
      </c>
      <c r="G193" s="115" t="s">
        <v>95</v>
      </c>
      <c r="H193" s="115" t="s">
        <v>99</v>
      </c>
      <c r="I193" s="115" t="s">
        <v>1291</v>
      </c>
      <c r="J193" s="116"/>
      <c r="K193" s="117" t="str">
        <f>VLOOKUP(B193,'[1]Danh sách nộp tiền'!$B$10:$B$217,1,0)</f>
        <v>DTN1653040131</v>
      </c>
    </row>
    <row r="194" spans="1:11" s="117" customFormat="1" ht="20.100000000000001" customHeight="1">
      <c r="A194" s="115">
        <v>185</v>
      </c>
      <c r="B194" s="115" t="s">
        <v>1192</v>
      </c>
      <c r="C194" s="116" t="s">
        <v>1193</v>
      </c>
      <c r="D194" s="116" t="s">
        <v>214</v>
      </c>
      <c r="E194" s="115" t="s">
        <v>1194</v>
      </c>
      <c r="F194" s="115" t="s">
        <v>94</v>
      </c>
      <c r="G194" s="115" t="s">
        <v>100</v>
      </c>
      <c r="H194" s="115" t="s">
        <v>101</v>
      </c>
      <c r="I194" s="115" t="s">
        <v>1296</v>
      </c>
      <c r="J194" s="116"/>
      <c r="K194" s="117" t="str">
        <f>VLOOKUP(B194,'[1]Danh sách nộp tiền'!$B$10:$B$217,1,0)</f>
        <v>DTN1454120248</v>
      </c>
    </row>
    <row r="195" spans="1:11" s="117" customFormat="1" ht="20.100000000000001" customHeight="1">
      <c r="A195" s="115">
        <v>186</v>
      </c>
      <c r="B195" s="115" t="s">
        <v>1196</v>
      </c>
      <c r="C195" s="116" t="s">
        <v>1197</v>
      </c>
      <c r="D195" s="116" t="s">
        <v>214</v>
      </c>
      <c r="E195" s="126" t="s">
        <v>1406</v>
      </c>
      <c r="F195" s="115" t="s">
        <v>94</v>
      </c>
      <c r="G195" s="115" t="s">
        <v>97</v>
      </c>
      <c r="H195" s="115" t="s">
        <v>96</v>
      </c>
      <c r="I195" s="115" t="s">
        <v>1291</v>
      </c>
      <c r="J195" s="116"/>
      <c r="K195" s="117" t="str">
        <f>VLOOKUP(B195,'[1]Danh sách nộp tiền'!$B$10:$B$217,1,0)</f>
        <v>DTN1653040020</v>
      </c>
    </row>
    <row r="196" spans="1:11" s="117" customFormat="1" ht="20.100000000000001" customHeight="1">
      <c r="A196" s="115">
        <v>187</v>
      </c>
      <c r="B196" s="115" t="s">
        <v>1199</v>
      </c>
      <c r="C196" s="116" t="s">
        <v>207</v>
      </c>
      <c r="D196" s="116" t="s">
        <v>214</v>
      </c>
      <c r="E196" s="115" t="s">
        <v>1200</v>
      </c>
      <c r="F196" s="115" t="s">
        <v>94</v>
      </c>
      <c r="G196" s="115" t="s">
        <v>95</v>
      </c>
      <c r="H196" s="115" t="s">
        <v>99</v>
      </c>
      <c r="I196" s="115" t="s">
        <v>1307</v>
      </c>
      <c r="J196" s="116"/>
      <c r="K196" s="117" t="str">
        <f>VLOOKUP(B196,'[1]Danh sách nộp tiền'!$B$10:$B$217,1,0)</f>
        <v>DTN1653050124</v>
      </c>
    </row>
    <row r="197" spans="1:11" s="117" customFormat="1" ht="20.100000000000001" customHeight="1">
      <c r="A197" s="115">
        <v>188</v>
      </c>
      <c r="B197" s="115" t="s">
        <v>1202</v>
      </c>
      <c r="C197" s="116" t="s">
        <v>1203</v>
      </c>
      <c r="D197" s="116" t="s">
        <v>214</v>
      </c>
      <c r="E197" s="115" t="s">
        <v>1204</v>
      </c>
      <c r="F197" s="115" t="s">
        <v>94</v>
      </c>
      <c r="G197" s="115" t="s">
        <v>95</v>
      </c>
      <c r="H197" s="115" t="s">
        <v>99</v>
      </c>
      <c r="I197" s="115" t="s">
        <v>235</v>
      </c>
      <c r="J197" s="116"/>
      <c r="K197" s="117" t="str">
        <f>VLOOKUP(B197,'[1]Danh sách nộp tiền'!$B$10:$B$217,1,0)</f>
        <v>DTN1453110137</v>
      </c>
    </row>
    <row r="198" spans="1:11" s="117" customFormat="1" ht="20.100000000000001" customHeight="1">
      <c r="A198" s="115">
        <v>189</v>
      </c>
      <c r="B198" s="115" t="s">
        <v>1206</v>
      </c>
      <c r="C198" s="116" t="s">
        <v>741</v>
      </c>
      <c r="D198" s="116" t="s">
        <v>356</v>
      </c>
      <c r="E198" s="115" t="s">
        <v>1207</v>
      </c>
      <c r="F198" s="115" t="s">
        <v>94</v>
      </c>
      <c r="G198" s="115" t="s">
        <v>95</v>
      </c>
      <c r="H198" s="115" t="s">
        <v>99</v>
      </c>
      <c r="I198" s="115" t="s">
        <v>235</v>
      </c>
      <c r="J198" s="116"/>
      <c r="K198" s="117" t="str">
        <f>VLOOKUP(B198,'[1]Danh sách nộp tiền'!$B$10:$B$217,1,0)</f>
        <v>DTN1553110049</v>
      </c>
    </row>
    <row r="199" spans="1:11" s="117" customFormat="1" ht="20.100000000000001" customHeight="1">
      <c r="A199" s="115">
        <v>190</v>
      </c>
      <c r="B199" s="115" t="s">
        <v>1209</v>
      </c>
      <c r="C199" s="116" t="s">
        <v>937</v>
      </c>
      <c r="D199" s="116" t="s">
        <v>356</v>
      </c>
      <c r="E199" s="115" t="s">
        <v>738</v>
      </c>
      <c r="F199" s="115" t="s">
        <v>94</v>
      </c>
      <c r="G199" s="115" t="s">
        <v>95</v>
      </c>
      <c r="H199" s="115" t="s">
        <v>99</v>
      </c>
      <c r="I199" s="115" t="s">
        <v>1281</v>
      </c>
      <c r="J199" s="116"/>
      <c r="K199" s="117" t="str">
        <f>VLOOKUP(B199,'[1]Danh sách nộp tiền'!$B$10:$B$217,1,0)</f>
        <v>DTN1553050263</v>
      </c>
    </row>
    <row r="200" spans="1:11" s="117" customFormat="1" ht="20.100000000000001" customHeight="1">
      <c r="A200" s="115">
        <v>191</v>
      </c>
      <c r="B200" s="115" t="s">
        <v>1211</v>
      </c>
      <c r="C200" s="116" t="s">
        <v>337</v>
      </c>
      <c r="D200" s="116" t="s">
        <v>1212</v>
      </c>
      <c r="E200" s="115" t="s">
        <v>1213</v>
      </c>
      <c r="F200" s="115" t="s">
        <v>92</v>
      </c>
      <c r="G200" s="115" t="s">
        <v>591</v>
      </c>
      <c r="H200" s="115" t="s">
        <v>171</v>
      </c>
      <c r="I200" s="115" t="s">
        <v>1324</v>
      </c>
      <c r="J200" s="116"/>
      <c r="K200" s="117" t="str">
        <f>VLOOKUP(B200,'[1]Danh sách nộp tiền'!$B$10:$B$217,1,0)</f>
        <v>DTN1453T0030</v>
      </c>
    </row>
    <row r="201" spans="1:11" s="117" customFormat="1" ht="20.100000000000001" customHeight="1">
      <c r="A201" s="115">
        <v>192</v>
      </c>
      <c r="B201" s="115" t="s">
        <v>1215</v>
      </c>
      <c r="C201" s="116" t="s">
        <v>1216</v>
      </c>
      <c r="D201" s="116" t="s">
        <v>114</v>
      </c>
      <c r="E201" s="115" t="s">
        <v>1217</v>
      </c>
      <c r="F201" s="115" t="s">
        <v>92</v>
      </c>
      <c r="G201" s="115" t="s">
        <v>95</v>
      </c>
      <c r="H201" s="115" t="s">
        <v>99</v>
      </c>
      <c r="I201" s="115" t="s">
        <v>1298</v>
      </c>
      <c r="J201" s="116"/>
      <c r="K201" s="117" t="str">
        <f>VLOOKUP(B201,'[1]Danh sách nộp tiền'!$B$10:$B$217,1,0)</f>
        <v>DTN1553170032</v>
      </c>
    </row>
    <row r="202" spans="1:11" s="117" customFormat="1" ht="20.100000000000001" customHeight="1">
      <c r="A202" s="115">
        <v>193</v>
      </c>
      <c r="B202" s="115" t="s">
        <v>1072</v>
      </c>
      <c r="C202" s="116" t="s">
        <v>1073</v>
      </c>
      <c r="D202" s="116" t="s">
        <v>179</v>
      </c>
      <c r="E202" s="115" t="s">
        <v>1074</v>
      </c>
      <c r="F202" s="115" t="s">
        <v>94</v>
      </c>
      <c r="G202" s="115" t="s">
        <v>95</v>
      </c>
      <c r="H202" s="115" t="s">
        <v>99</v>
      </c>
      <c r="I202" s="115" t="s">
        <v>370</v>
      </c>
      <c r="J202" s="116"/>
      <c r="K202" s="117" t="str">
        <f>VLOOKUP(B202,'[1]Danh sách nộp tiền'!$B$10:$B$217,1,0)</f>
        <v>DTN1253110076</v>
      </c>
    </row>
    <row r="203" spans="1:11" s="117" customFormat="1" ht="20.100000000000001" customHeight="1">
      <c r="A203" s="115">
        <v>194</v>
      </c>
      <c r="B203" s="115" t="s">
        <v>1076</v>
      </c>
      <c r="C203" s="116" t="s">
        <v>1077</v>
      </c>
      <c r="D203" s="116" t="s">
        <v>179</v>
      </c>
      <c r="E203" s="115" t="s">
        <v>1078</v>
      </c>
      <c r="F203" s="115" t="s">
        <v>92</v>
      </c>
      <c r="G203" s="115" t="s">
        <v>95</v>
      </c>
      <c r="H203" s="115" t="s">
        <v>362</v>
      </c>
      <c r="I203" s="115" t="s">
        <v>374</v>
      </c>
      <c r="J203" s="116"/>
      <c r="K203" s="117" t="str">
        <f>VLOOKUP(B203,'[1]Danh sách nộp tiền'!$B$10:$B$217,1,0)</f>
        <v>DTN1553050269</v>
      </c>
    </row>
    <row r="204" spans="1:11" s="117" customFormat="1" ht="20.100000000000001" customHeight="1">
      <c r="A204" s="115">
        <v>195</v>
      </c>
      <c r="B204" s="115" t="s">
        <v>1219</v>
      </c>
      <c r="C204" s="116" t="s">
        <v>1220</v>
      </c>
      <c r="D204" s="116" t="s">
        <v>1221</v>
      </c>
      <c r="E204" s="115" t="s">
        <v>361</v>
      </c>
      <c r="F204" s="115" t="s">
        <v>92</v>
      </c>
      <c r="G204" s="115" t="s">
        <v>95</v>
      </c>
      <c r="H204" s="115" t="s">
        <v>99</v>
      </c>
      <c r="I204" s="115" t="s">
        <v>1289</v>
      </c>
      <c r="J204" s="116"/>
      <c r="K204" s="117" t="str">
        <f>VLOOKUP(B204,'[1]Danh sách nộp tiền'!$B$10:$B$217,1,0)</f>
        <v>DTN1553050276</v>
      </c>
    </row>
    <row r="205" spans="1:11" s="117" customFormat="1" ht="20.100000000000001" customHeight="1">
      <c r="A205" s="115">
        <v>196</v>
      </c>
      <c r="B205" s="115" t="s">
        <v>1223</v>
      </c>
      <c r="C205" s="116" t="s">
        <v>1224</v>
      </c>
      <c r="D205" s="116" t="s">
        <v>1221</v>
      </c>
      <c r="E205" s="115" t="s">
        <v>1225</v>
      </c>
      <c r="F205" s="115" t="s">
        <v>92</v>
      </c>
      <c r="G205" s="115" t="s">
        <v>100</v>
      </c>
      <c r="H205" s="115" t="s">
        <v>96</v>
      </c>
      <c r="I205" s="115" t="s">
        <v>374</v>
      </c>
      <c r="J205" s="116"/>
      <c r="K205" s="117" t="str">
        <f>VLOOKUP(B205,'[1]Danh sách nộp tiền'!$B$10:$B$217,1,0)</f>
        <v>DTN1553050275</v>
      </c>
    </row>
    <row r="206" spans="1:11" s="117" customFormat="1" ht="20.100000000000001" customHeight="1">
      <c r="A206" s="115">
        <v>197</v>
      </c>
      <c r="B206" s="115" t="s">
        <v>1227</v>
      </c>
      <c r="C206" s="116" t="s">
        <v>358</v>
      </c>
      <c r="D206" s="116" t="s">
        <v>1221</v>
      </c>
      <c r="E206" s="115" t="s">
        <v>1228</v>
      </c>
      <c r="F206" s="115" t="s">
        <v>92</v>
      </c>
      <c r="G206" s="115" t="s">
        <v>95</v>
      </c>
      <c r="H206" s="115" t="s">
        <v>99</v>
      </c>
      <c r="I206" s="115" t="s">
        <v>235</v>
      </c>
      <c r="J206" s="116"/>
      <c r="K206" s="117" t="str">
        <f>VLOOKUP(B206,'[1]Danh sách nộp tiền'!$B$10:$B$217,1,0)</f>
        <v>DTN1553110050</v>
      </c>
    </row>
    <row r="207" spans="1:11" s="117" customFormat="1" ht="20.100000000000001" customHeight="1">
      <c r="A207" s="115">
        <v>198</v>
      </c>
      <c r="B207" s="115" t="s">
        <v>1230</v>
      </c>
      <c r="C207" s="116" t="s">
        <v>1231</v>
      </c>
      <c r="D207" s="116" t="s">
        <v>1221</v>
      </c>
      <c r="E207" s="115" t="s">
        <v>587</v>
      </c>
      <c r="F207" s="115" t="s">
        <v>92</v>
      </c>
      <c r="G207" s="115" t="s">
        <v>95</v>
      </c>
      <c r="H207" s="115" t="s">
        <v>99</v>
      </c>
      <c r="I207" s="115" t="s">
        <v>1280</v>
      </c>
      <c r="J207" s="116"/>
      <c r="K207" s="117" t="str">
        <f>VLOOKUP(B207,'[1]Danh sách nộp tiền'!$B$10:$B$217,1,0)</f>
        <v>DTN1653110022</v>
      </c>
    </row>
    <row r="208" spans="1:11" s="117" customFormat="1" ht="20.100000000000001" customHeight="1">
      <c r="A208" s="115">
        <v>199</v>
      </c>
      <c r="B208" s="115" t="s">
        <v>1233</v>
      </c>
      <c r="C208" s="116" t="s">
        <v>1234</v>
      </c>
      <c r="D208" s="116" t="s">
        <v>159</v>
      </c>
      <c r="E208" s="115" t="s">
        <v>1235</v>
      </c>
      <c r="F208" s="115" t="s">
        <v>92</v>
      </c>
      <c r="G208" s="115" t="s">
        <v>170</v>
      </c>
      <c r="H208" s="115" t="s">
        <v>102</v>
      </c>
      <c r="I208" s="115" t="s">
        <v>371</v>
      </c>
      <c r="J208" s="116"/>
      <c r="K208" s="117" t="str">
        <f>VLOOKUP(B208,'[1]Danh sách nộp tiền'!$B$10:$B$217,1,0)</f>
        <v>DTN1554110078</v>
      </c>
    </row>
    <row r="209" spans="1:11" s="117" customFormat="1" ht="20.100000000000001" customHeight="1">
      <c r="A209" s="115">
        <v>200</v>
      </c>
      <c r="B209" s="115" t="s">
        <v>1237</v>
      </c>
      <c r="C209" s="116" t="s">
        <v>527</v>
      </c>
      <c r="D209" s="116" t="s">
        <v>1238</v>
      </c>
      <c r="E209" s="115" t="s">
        <v>1239</v>
      </c>
      <c r="F209" s="115" t="s">
        <v>94</v>
      </c>
      <c r="G209" s="115" t="s">
        <v>95</v>
      </c>
      <c r="H209" s="115" t="s">
        <v>99</v>
      </c>
      <c r="I209" s="115" t="s">
        <v>1289</v>
      </c>
      <c r="J209" s="116"/>
      <c r="K209" s="117" t="str">
        <f>VLOOKUP(B209,'[1]Danh sách nộp tiền'!$B$10:$B$217,1,0)</f>
        <v>DTN1553050277</v>
      </c>
    </row>
    <row r="210" spans="1:11" s="117" customFormat="1" ht="20.100000000000001" customHeight="1">
      <c r="A210" s="115">
        <v>201</v>
      </c>
      <c r="B210" s="115" t="s">
        <v>1241</v>
      </c>
      <c r="C210" s="116" t="s">
        <v>1242</v>
      </c>
      <c r="D210" s="116" t="s">
        <v>1243</v>
      </c>
      <c r="E210" s="115" t="s">
        <v>1244</v>
      </c>
      <c r="F210" s="115" t="s">
        <v>94</v>
      </c>
      <c r="G210" s="115" t="s">
        <v>95</v>
      </c>
      <c r="H210" s="115" t="s">
        <v>99</v>
      </c>
      <c r="I210" s="115" t="s">
        <v>1281</v>
      </c>
      <c r="J210" s="116"/>
      <c r="K210" s="117" t="str">
        <f>VLOOKUP(B210,'[1]Danh sách nộp tiền'!$B$10:$B$217,1,0)</f>
        <v>DTN1553050281</v>
      </c>
    </row>
    <row r="211" spans="1:11" s="117" customFormat="1" ht="20.100000000000001" customHeight="1">
      <c r="A211" s="115">
        <v>202</v>
      </c>
      <c r="B211" s="115" t="s">
        <v>1246</v>
      </c>
      <c r="C211" s="116" t="s">
        <v>1247</v>
      </c>
      <c r="D211" s="116" t="s">
        <v>1248</v>
      </c>
      <c r="E211" s="115" t="s">
        <v>1249</v>
      </c>
      <c r="F211" s="115" t="s">
        <v>94</v>
      </c>
      <c r="G211" s="115" t="s">
        <v>95</v>
      </c>
      <c r="H211" s="115" t="s">
        <v>99</v>
      </c>
      <c r="I211" s="115" t="s">
        <v>1290</v>
      </c>
      <c r="J211" s="116"/>
      <c r="K211" s="117" t="str">
        <f>VLOOKUP(B211,'[1]Danh sách nộp tiền'!$B$10:$B$217,1,0)</f>
        <v>DTN1755150012</v>
      </c>
    </row>
    <row r="212" spans="1:11" s="117" customFormat="1" ht="20.100000000000001" customHeight="1">
      <c r="A212" s="115">
        <v>203</v>
      </c>
      <c r="B212" s="115" t="s">
        <v>1251</v>
      </c>
      <c r="C212" s="116" t="s">
        <v>1252</v>
      </c>
      <c r="D212" s="116" t="s">
        <v>1253</v>
      </c>
      <c r="E212" s="115" t="s">
        <v>1254</v>
      </c>
      <c r="F212" s="115" t="s">
        <v>94</v>
      </c>
      <c r="G212" s="115" t="s">
        <v>97</v>
      </c>
      <c r="H212" s="115" t="s">
        <v>102</v>
      </c>
      <c r="I212" s="115" t="s">
        <v>1306</v>
      </c>
      <c r="J212" s="116"/>
      <c r="K212" s="117" t="str">
        <f>VLOOKUP(B212,'[1]Danh sách nộp tiền'!$B$10:$B$217,1,0)</f>
        <v>DTN1554140059</v>
      </c>
    </row>
    <row r="213" spans="1:11" s="117" customFormat="1" ht="20.100000000000001" customHeight="1">
      <c r="A213" s="115">
        <v>204</v>
      </c>
      <c r="B213" s="115" t="s">
        <v>1256</v>
      </c>
      <c r="C213" s="116" t="s">
        <v>110</v>
      </c>
      <c r="D213" s="116" t="s">
        <v>210</v>
      </c>
      <c r="E213" s="115" t="s">
        <v>1257</v>
      </c>
      <c r="F213" s="115" t="s">
        <v>92</v>
      </c>
      <c r="G213" s="115" t="s">
        <v>95</v>
      </c>
      <c r="H213" s="115" t="s">
        <v>105</v>
      </c>
      <c r="I213" s="115" t="s">
        <v>374</v>
      </c>
      <c r="J213" s="116"/>
      <c r="K213" s="117" t="str">
        <f>VLOOKUP(B213,'[1]Danh sách nộp tiền'!$B$10:$B$217,1,0)</f>
        <v>DTN1553050284</v>
      </c>
    </row>
    <row r="214" spans="1:11" s="117" customFormat="1" ht="20.100000000000001" customHeight="1">
      <c r="A214" s="115">
        <v>205</v>
      </c>
      <c r="B214" s="115" t="s">
        <v>1259</v>
      </c>
      <c r="C214" s="116" t="s">
        <v>1260</v>
      </c>
      <c r="D214" s="116" t="s">
        <v>215</v>
      </c>
      <c r="E214" s="115" t="s">
        <v>1261</v>
      </c>
      <c r="F214" s="115" t="s">
        <v>92</v>
      </c>
      <c r="G214" s="115" t="s">
        <v>95</v>
      </c>
      <c r="H214" s="115" t="s">
        <v>99</v>
      </c>
      <c r="I214" s="115" t="s">
        <v>227</v>
      </c>
      <c r="J214" s="116"/>
      <c r="K214" s="117" t="str">
        <f>VLOOKUP(B214,'[1]Danh sách nộp tiền'!$B$10:$B$217,1,0)</f>
        <v>DTN1558520006</v>
      </c>
    </row>
    <row r="215" spans="1:11" s="117" customFormat="1" ht="20.100000000000001" customHeight="1">
      <c r="A215" s="115">
        <v>206</v>
      </c>
      <c r="B215" s="115" t="s">
        <v>1263</v>
      </c>
      <c r="C215" s="116" t="s">
        <v>1247</v>
      </c>
      <c r="D215" s="116" t="s">
        <v>1264</v>
      </c>
      <c r="E215" s="115" t="s">
        <v>1265</v>
      </c>
      <c r="F215" s="115" t="s">
        <v>94</v>
      </c>
      <c r="G215" s="115" t="s">
        <v>170</v>
      </c>
      <c r="H215" s="115" t="s">
        <v>98</v>
      </c>
      <c r="I215" s="115" t="s">
        <v>1289</v>
      </c>
      <c r="J215" s="116"/>
      <c r="K215" s="117" t="str">
        <f>VLOOKUP(B215,'[1]Danh sách nộp tiền'!$B$10:$B$217,1,0)</f>
        <v>DTN1553050289</v>
      </c>
    </row>
    <row r="216" spans="1:11" s="117" customFormat="1" ht="20.100000000000001" customHeight="1">
      <c r="A216" s="115">
        <v>207</v>
      </c>
      <c r="B216" s="115" t="s">
        <v>1267</v>
      </c>
      <c r="C216" s="116" t="s">
        <v>1268</v>
      </c>
      <c r="D216" s="116" t="s">
        <v>208</v>
      </c>
      <c r="E216" s="115" t="s">
        <v>1269</v>
      </c>
      <c r="F216" s="115" t="s">
        <v>94</v>
      </c>
      <c r="G216" s="115" t="s">
        <v>97</v>
      </c>
      <c r="H216" s="115" t="s">
        <v>104</v>
      </c>
      <c r="I216" s="115" t="s">
        <v>1291</v>
      </c>
      <c r="J216" s="116"/>
      <c r="K216" s="117" t="str">
        <f>VLOOKUP(B216,'[1]Danh sách nộp tiền'!$B$10:$B$217,1,0)</f>
        <v>DTN1653050408</v>
      </c>
    </row>
    <row r="217" spans="1:11" s="117" customFormat="1" ht="20.100000000000001" customHeight="1">
      <c r="A217" s="115">
        <v>208</v>
      </c>
      <c r="B217" s="115" t="s">
        <v>1271</v>
      </c>
      <c r="C217" s="116" t="s">
        <v>1272</v>
      </c>
      <c r="D217" s="116" t="s">
        <v>208</v>
      </c>
      <c r="E217" s="115" t="s">
        <v>1273</v>
      </c>
      <c r="F217" s="115" t="s">
        <v>94</v>
      </c>
      <c r="G217" s="115" t="s">
        <v>95</v>
      </c>
      <c r="H217" s="115" t="s">
        <v>112</v>
      </c>
      <c r="I217" s="115" t="s">
        <v>1296</v>
      </c>
      <c r="J217" s="116"/>
      <c r="K217" s="117" t="str">
        <f>VLOOKUP(B217,'[1]Danh sách nộp tiền'!$B$10:$B$217,1,0)</f>
        <v>DTN1454120291</v>
      </c>
    </row>
    <row r="218" spans="1:11" ht="20.100000000000001" customHeight="1">
      <c r="A218" s="143" t="str">
        <f>"Ấn định danh sách: "&amp;A217&amp;" thí sinh./."</f>
        <v>Ấn định danh sách: 208 thí sinh./.</v>
      </c>
      <c r="B218" s="143"/>
      <c r="C218" s="143"/>
      <c r="D218" s="143"/>
      <c r="E218" s="143"/>
      <c r="F218" s="143"/>
      <c r="G218" s="143"/>
      <c r="H218" s="143"/>
      <c r="I218" s="143"/>
      <c r="J218" s="143"/>
      <c r="K218" s="117"/>
    </row>
    <row r="221" spans="1:11" ht="12.75" customHeight="1">
      <c r="K221" s="117" t="s">
        <v>1325</v>
      </c>
    </row>
    <row r="223" spans="1:11" s="117" customFormat="1" ht="20.100000000000001" customHeight="1">
      <c r="A223" s="115">
        <v>1</v>
      </c>
      <c r="B223" s="115" t="s">
        <v>1326</v>
      </c>
      <c r="C223" s="116" t="s">
        <v>110</v>
      </c>
      <c r="D223" s="116" t="s">
        <v>334</v>
      </c>
      <c r="E223" s="115" t="s">
        <v>1327</v>
      </c>
      <c r="F223" s="115" t="s">
        <v>92</v>
      </c>
      <c r="G223" s="115" t="s">
        <v>97</v>
      </c>
      <c r="H223" s="115" t="s">
        <v>109</v>
      </c>
      <c r="I223" s="115" t="s">
        <v>1301</v>
      </c>
      <c r="J223" s="116"/>
      <c r="K223" s="117" t="e">
        <f>VLOOKUP(B223,'[1]Danh sách nộp tiền'!$B$10:$B$217,1,0)</f>
        <v>#N/A</v>
      </c>
    </row>
    <row r="224" spans="1:11" s="117" customFormat="1" ht="20.100000000000001" customHeight="1">
      <c r="A224" s="115">
        <v>11</v>
      </c>
      <c r="B224" s="115" t="s">
        <v>1328</v>
      </c>
      <c r="C224" s="116" t="s">
        <v>63</v>
      </c>
      <c r="D224" s="116" t="s">
        <v>182</v>
      </c>
      <c r="E224" s="115" t="s">
        <v>1329</v>
      </c>
      <c r="F224" s="115" t="s">
        <v>94</v>
      </c>
      <c r="G224" s="115" t="s">
        <v>97</v>
      </c>
      <c r="H224" s="115" t="s">
        <v>99</v>
      </c>
      <c r="I224" s="115" t="s">
        <v>375</v>
      </c>
      <c r="J224" s="116"/>
      <c r="K224" s="117" t="e">
        <f>VLOOKUP(B224,'[1]Danh sách nộp tiền'!$B$10:$B$217,1,0)</f>
        <v>#N/A</v>
      </c>
    </row>
    <row r="225" spans="1:11" s="117" customFormat="1" ht="20.100000000000001" customHeight="1">
      <c r="A225" s="115">
        <v>19</v>
      </c>
      <c r="B225" s="115" t="s">
        <v>1330</v>
      </c>
      <c r="C225" s="116" t="s">
        <v>1331</v>
      </c>
      <c r="D225" s="116" t="s">
        <v>1332</v>
      </c>
      <c r="E225" s="115" t="s">
        <v>870</v>
      </c>
      <c r="F225" s="115" t="s">
        <v>92</v>
      </c>
      <c r="G225" s="115" t="s">
        <v>117</v>
      </c>
      <c r="H225" s="115" t="s">
        <v>169</v>
      </c>
      <c r="I225" s="115" t="s">
        <v>1293</v>
      </c>
      <c r="J225" s="116"/>
      <c r="K225" s="117" t="e">
        <f>VLOOKUP(B225,'[1]Danh sách nộp tiền'!$B$10:$B$217,1,0)</f>
        <v>#N/A</v>
      </c>
    </row>
    <row r="226" spans="1:11" s="117" customFormat="1" ht="20.100000000000001" customHeight="1">
      <c r="A226" s="115">
        <v>21</v>
      </c>
      <c r="B226" s="115" t="s">
        <v>1333</v>
      </c>
      <c r="C226" s="116" t="s">
        <v>1334</v>
      </c>
      <c r="D226" s="116" t="s">
        <v>1335</v>
      </c>
      <c r="E226" s="115" t="s">
        <v>593</v>
      </c>
      <c r="F226" s="115" t="s">
        <v>92</v>
      </c>
      <c r="G226" s="115" t="s">
        <v>230</v>
      </c>
      <c r="H226" s="115" t="s">
        <v>99</v>
      </c>
      <c r="I226" s="115" t="s">
        <v>235</v>
      </c>
      <c r="J226" s="116"/>
      <c r="K226" s="117" t="e">
        <f>VLOOKUP(B226,'[1]Danh sách nộp tiền'!$B$10:$B$217,1,0)</f>
        <v>#N/A</v>
      </c>
    </row>
    <row r="227" spans="1:11" s="117" customFormat="1" ht="20.100000000000001" customHeight="1">
      <c r="A227" s="115">
        <v>24</v>
      </c>
      <c r="B227" s="115" t="s">
        <v>1336</v>
      </c>
      <c r="C227" s="116" t="s">
        <v>1337</v>
      </c>
      <c r="D227" s="116" t="s">
        <v>1338</v>
      </c>
      <c r="E227" s="115" t="s">
        <v>1339</v>
      </c>
      <c r="F227" s="115" t="s">
        <v>92</v>
      </c>
      <c r="G227" s="115" t="s">
        <v>372</v>
      </c>
      <c r="H227" s="115" t="s">
        <v>98</v>
      </c>
      <c r="I227" s="115" t="s">
        <v>1293</v>
      </c>
      <c r="J227" s="116"/>
      <c r="K227" s="117" t="e">
        <f>VLOOKUP(B227,'[1]Danh sách nộp tiền'!$B$10:$B$217,1,0)</f>
        <v>#N/A</v>
      </c>
    </row>
    <row r="228" spans="1:11" s="117" customFormat="1" ht="20.100000000000001" customHeight="1">
      <c r="A228" s="115">
        <v>34</v>
      </c>
      <c r="B228" s="115" t="s">
        <v>1340</v>
      </c>
      <c r="C228" s="116" t="s">
        <v>994</v>
      </c>
      <c r="D228" s="116" t="s">
        <v>1341</v>
      </c>
      <c r="E228" s="115" t="s">
        <v>1342</v>
      </c>
      <c r="F228" s="115" t="s">
        <v>92</v>
      </c>
      <c r="G228" s="115" t="s">
        <v>117</v>
      </c>
      <c r="H228" s="115" t="s">
        <v>165</v>
      </c>
      <c r="I228" s="115" t="s">
        <v>371</v>
      </c>
      <c r="J228" s="116"/>
      <c r="K228" s="117" t="e">
        <f>VLOOKUP(B228,'[1]Danh sách nộp tiền'!$B$10:$B$217,1,0)</f>
        <v>#N/A</v>
      </c>
    </row>
    <row r="229" spans="1:11" s="117" customFormat="1" ht="20.100000000000001" customHeight="1">
      <c r="A229" s="115">
        <v>35</v>
      </c>
      <c r="B229" s="115" t="s">
        <v>1343</v>
      </c>
      <c r="C229" s="116" t="s">
        <v>1216</v>
      </c>
      <c r="D229" s="116" t="s">
        <v>1341</v>
      </c>
      <c r="E229" s="115" t="s">
        <v>1344</v>
      </c>
      <c r="F229" s="115" t="s">
        <v>92</v>
      </c>
      <c r="G229" s="115" t="s">
        <v>95</v>
      </c>
      <c r="H229" s="115" t="s">
        <v>99</v>
      </c>
      <c r="I229" s="115" t="s">
        <v>1290</v>
      </c>
      <c r="J229" s="116"/>
      <c r="K229" s="117" t="e">
        <f>VLOOKUP(B229,'[1]Danh sách nộp tiền'!$B$10:$B$217,1,0)</f>
        <v>#N/A</v>
      </c>
    </row>
    <row r="230" spans="1:11" s="117" customFormat="1" ht="20.100000000000001" customHeight="1">
      <c r="A230" s="115">
        <v>36</v>
      </c>
      <c r="B230" s="115" t="s">
        <v>1345</v>
      </c>
      <c r="C230" s="116" t="s">
        <v>1346</v>
      </c>
      <c r="D230" s="116" t="s">
        <v>1347</v>
      </c>
      <c r="E230" s="115" t="s">
        <v>1348</v>
      </c>
      <c r="F230" s="115" t="s">
        <v>92</v>
      </c>
      <c r="G230" s="115" t="s">
        <v>97</v>
      </c>
      <c r="H230" s="115" t="s">
        <v>104</v>
      </c>
      <c r="I230" s="115" t="s">
        <v>1349</v>
      </c>
      <c r="J230" s="116"/>
      <c r="K230" s="117" t="e">
        <f>VLOOKUP(B230,'[1]Danh sách nộp tiền'!$B$10:$B$217,1,0)</f>
        <v>#N/A</v>
      </c>
    </row>
    <row r="231" spans="1:11" s="117" customFormat="1" ht="20.100000000000001" customHeight="1">
      <c r="A231" s="115">
        <v>40</v>
      </c>
      <c r="B231" s="115" t="s">
        <v>1350</v>
      </c>
      <c r="C231" s="116" t="s">
        <v>1113</v>
      </c>
      <c r="D231" s="116" t="s">
        <v>338</v>
      </c>
      <c r="E231" s="115" t="s">
        <v>1351</v>
      </c>
      <c r="F231" s="115" t="s">
        <v>92</v>
      </c>
      <c r="G231" s="115" t="s">
        <v>95</v>
      </c>
      <c r="H231" s="115" t="s">
        <v>98</v>
      </c>
      <c r="I231" s="115" t="s">
        <v>1314</v>
      </c>
      <c r="J231" s="116"/>
      <c r="K231" s="117" t="e">
        <f>VLOOKUP(B231,'[1]Danh sách nộp tiền'!$B$10:$B$217,1,0)</f>
        <v>#N/A</v>
      </c>
    </row>
    <row r="232" spans="1:11" s="117" customFormat="1" ht="20.100000000000001" customHeight="1">
      <c r="A232" s="115">
        <v>43</v>
      </c>
      <c r="B232" s="115" t="s">
        <v>1352</v>
      </c>
      <c r="C232" s="116" t="s">
        <v>1353</v>
      </c>
      <c r="D232" s="116" t="s">
        <v>660</v>
      </c>
      <c r="E232" s="115" t="s">
        <v>1354</v>
      </c>
      <c r="F232" s="115" t="s">
        <v>92</v>
      </c>
      <c r="G232" s="115" t="s">
        <v>95</v>
      </c>
      <c r="H232" s="115" t="s">
        <v>1047</v>
      </c>
      <c r="I232" s="115" t="s">
        <v>1355</v>
      </c>
      <c r="J232" s="116"/>
      <c r="K232" s="117" t="e">
        <f>VLOOKUP(B232,'[1]Danh sách nộp tiền'!$B$10:$B$217,1,0)</f>
        <v>#N/A</v>
      </c>
    </row>
    <row r="233" spans="1:11" s="117" customFormat="1" ht="20.100000000000001" customHeight="1">
      <c r="A233" s="115">
        <v>46</v>
      </c>
      <c r="B233" s="115" t="s">
        <v>1356</v>
      </c>
      <c r="C233" s="116" t="s">
        <v>1357</v>
      </c>
      <c r="D233" s="116" t="s">
        <v>690</v>
      </c>
      <c r="E233" s="115" t="s">
        <v>617</v>
      </c>
      <c r="F233" s="115" t="s">
        <v>92</v>
      </c>
      <c r="G233" s="115" t="s">
        <v>95</v>
      </c>
      <c r="H233" s="115" t="s">
        <v>99</v>
      </c>
      <c r="I233" s="115" t="s">
        <v>1280</v>
      </c>
      <c r="J233" s="116"/>
      <c r="K233" s="117" t="e">
        <f>VLOOKUP(B233,'[1]Danh sách nộp tiền'!$B$10:$B$217,1,0)</f>
        <v>#N/A</v>
      </c>
    </row>
    <row r="234" spans="1:11" s="117" customFormat="1" ht="20.100000000000001" customHeight="1">
      <c r="A234" s="115">
        <v>56</v>
      </c>
      <c r="B234" s="115" t="s">
        <v>1358</v>
      </c>
      <c r="C234" s="116" t="s">
        <v>1359</v>
      </c>
      <c r="D234" s="116" t="s">
        <v>1360</v>
      </c>
      <c r="E234" s="115" t="s">
        <v>1361</v>
      </c>
      <c r="F234" s="115" t="s">
        <v>92</v>
      </c>
      <c r="G234" s="115" t="s">
        <v>97</v>
      </c>
      <c r="H234" s="115" t="s">
        <v>99</v>
      </c>
      <c r="I234" s="115" t="s">
        <v>235</v>
      </c>
      <c r="J234" s="116"/>
      <c r="K234" s="117" t="e">
        <f>VLOOKUP(B234,'[1]Danh sách nộp tiền'!$B$10:$B$217,1,0)</f>
        <v>#N/A</v>
      </c>
    </row>
    <row r="235" spans="1:11" s="117" customFormat="1" ht="20.100000000000001" customHeight="1">
      <c r="A235" s="115">
        <v>79</v>
      </c>
      <c r="B235" s="115" t="s">
        <v>1362</v>
      </c>
      <c r="C235" s="116" t="s">
        <v>63</v>
      </c>
      <c r="D235" s="116" t="s">
        <v>770</v>
      </c>
      <c r="E235" s="115" t="s">
        <v>1363</v>
      </c>
      <c r="F235" s="115" t="s">
        <v>94</v>
      </c>
      <c r="G235" s="115" t="s">
        <v>95</v>
      </c>
      <c r="H235" s="115" t="s">
        <v>363</v>
      </c>
      <c r="I235" s="115" t="s">
        <v>1364</v>
      </c>
      <c r="J235" s="116"/>
      <c r="K235" s="117" t="e">
        <f>VLOOKUP(B235,'[1]Danh sách nộp tiền'!$B$10:$B$217,1,0)</f>
        <v>#N/A</v>
      </c>
    </row>
    <row r="236" spans="1:11" s="117" customFormat="1" ht="20.100000000000001" customHeight="1">
      <c r="A236" s="115">
        <v>116</v>
      </c>
      <c r="B236" s="115" t="s">
        <v>1365</v>
      </c>
      <c r="C236" s="116" t="s">
        <v>1366</v>
      </c>
      <c r="D236" s="116" t="s">
        <v>189</v>
      </c>
      <c r="E236" s="115" t="s">
        <v>1367</v>
      </c>
      <c r="F236" s="115" t="s">
        <v>94</v>
      </c>
      <c r="G236" s="115" t="s">
        <v>95</v>
      </c>
      <c r="H236" s="115" t="s">
        <v>99</v>
      </c>
      <c r="I236" s="115" t="s">
        <v>1289</v>
      </c>
      <c r="J236" s="116"/>
      <c r="K236" s="117" t="e">
        <f>VLOOKUP(B236,'[1]Danh sách nộp tiền'!$B$10:$B$217,1,0)</f>
        <v>#N/A</v>
      </c>
    </row>
    <row r="237" spans="1:11" s="117" customFormat="1" ht="20.100000000000001" customHeight="1">
      <c r="A237" s="115">
        <v>125</v>
      </c>
      <c r="B237" s="115" t="s">
        <v>1368</v>
      </c>
      <c r="C237" s="116" t="s">
        <v>1369</v>
      </c>
      <c r="D237" s="116" t="s">
        <v>92</v>
      </c>
      <c r="E237" s="115" t="s">
        <v>1370</v>
      </c>
      <c r="F237" s="115" t="s">
        <v>92</v>
      </c>
      <c r="G237" s="115" t="s">
        <v>95</v>
      </c>
      <c r="H237" s="115" t="s">
        <v>99</v>
      </c>
      <c r="I237" s="115" t="s">
        <v>1295</v>
      </c>
      <c r="J237" s="116"/>
      <c r="K237" s="117" t="e">
        <f>VLOOKUP(B237,'[1]Danh sách nộp tiền'!$B$10:$B$217,1,0)</f>
        <v>#N/A</v>
      </c>
    </row>
    <row r="238" spans="1:11" s="117" customFormat="1" ht="20.100000000000001" customHeight="1">
      <c r="A238" s="115">
        <v>129</v>
      </c>
      <c r="B238" s="115" t="s">
        <v>1371</v>
      </c>
      <c r="C238" s="116" t="s">
        <v>1372</v>
      </c>
      <c r="D238" s="116" t="s">
        <v>909</v>
      </c>
      <c r="E238" s="115" t="s">
        <v>1373</v>
      </c>
      <c r="F238" s="115" t="s">
        <v>92</v>
      </c>
      <c r="G238" s="115" t="s">
        <v>97</v>
      </c>
      <c r="H238" s="115" t="s">
        <v>112</v>
      </c>
      <c r="I238" s="115" t="s">
        <v>1321</v>
      </c>
      <c r="J238" s="116"/>
      <c r="K238" s="117" t="e">
        <f>VLOOKUP(B238,'[1]Danh sách nộp tiền'!$B$10:$B$217,1,0)</f>
        <v>#N/A</v>
      </c>
    </row>
    <row r="239" spans="1:11" s="117" customFormat="1" ht="20.100000000000001" customHeight="1">
      <c r="A239" s="115">
        <v>131</v>
      </c>
      <c r="B239" s="115" t="s">
        <v>1374</v>
      </c>
      <c r="C239" s="116" t="s">
        <v>834</v>
      </c>
      <c r="D239" s="116" t="s">
        <v>909</v>
      </c>
      <c r="E239" s="115" t="s">
        <v>1375</v>
      </c>
      <c r="F239" s="115" t="s">
        <v>94</v>
      </c>
      <c r="G239" s="115" t="s">
        <v>95</v>
      </c>
      <c r="H239" s="115" t="s">
        <v>104</v>
      </c>
      <c r="I239" s="115" t="s">
        <v>1376</v>
      </c>
      <c r="J239" s="116"/>
      <c r="K239" s="117" t="e">
        <f>VLOOKUP(B239,'[1]Danh sách nộp tiền'!$B$10:$B$217,1,0)</f>
        <v>#N/A</v>
      </c>
    </row>
    <row r="240" spans="1:11" s="117" customFormat="1" ht="20.100000000000001" customHeight="1">
      <c r="A240" s="115">
        <v>137</v>
      </c>
      <c r="B240" s="115" t="s">
        <v>1377</v>
      </c>
      <c r="C240" s="116" t="s">
        <v>1378</v>
      </c>
      <c r="D240" s="116" t="s">
        <v>929</v>
      </c>
      <c r="E240" s="115" t="s">
        <v>1379</v>
      </c>
      <c r="F240" s="115" t="s">
        <v>94</v>
      </c>
      <c r="G240" s="115" t="s">
        <v>95</v>
      </c>
      <c r="H240" s="115" t="s">
        <v>99</v>
      </c>
      <c r="I240" s="115" t="s">
        <v>1380</v>
      </c>
      <c r="J240" s="116"/>
      <c r="K240" s="117" t="e">
        <f>VLOOKUP(B240,'[1]Danh sách nộp tiền'!$B$10:$B$217,1,0)</f>
        <v>#N/A</v>
      </c>
    </row>
    <row r="241" spans="1:11" s="117" customFormat="1" ht="20.100000000000001" customHeight="1">
      <c r="A241" s="115">
        <v>140</v>
      </c>
      <c r="B241" s="115" t="s">
        <v>1381</v>
      </c>
      <c r="C241" s="116" t="s">
        <v>1382</v>
      </c>
      <c r="D241" s="116" t="s">
        <v>1383</v>
      </c>
      <c r="E241" s="115" t="s">
        <v>1384</v>
      </c>
      <c r="F241" s="115" t="s">
        <v>92</v>
      </c>
      <c r="G241" s="115" t="s">
        <v>97</v>
      </c>
      <c r="H241" s="115" t="s">
        <v>99</v>
      </c>
      <c r="I241" s="115" t="s">
        <v>1385</v>
      </c>
      <c r="J241" s="116"/>
      <c r="K241" s="117" t="e">
        <f>VLOOKUP(B241,'[1]Danh sách nộp tiền'!$B$10:$B$217,1,0)</f>
        <v>#N/A</v>
      </c>
    </row>
    <row r="242" spans="1:11" s="117" customFormat="1" ht="20.100000000000001" customHeight="1">
      <c r="A242" s="115">
        <v>152</v>
      </c>
      <c r="B242" s="115" t="s">
        <v>1386</v>
      </c>
      <c r="C242" s="116" t="s">
        <v>1387</v>
      </c>
      <c r="D242" s="116" t="s">
        <v>154</v>
      </c>
      <c r="E242" s="115" t="s">
        <v>788</v>
      </c>
      <c r="F242" s="115" t="s">
        <v>94</v>
      </c>
      <c r="G242" s="115" t="s">
        <v>95</v>
      </c>
      <c r="H242" s="115" t="s">
        <v>99</v>
      </c>
      <c r="I242" s="115" t="s">
        <v>371</v>
      </c>
      <c r="J242" s="116"/>
      <c r="K242" s="117" t="e">
        <f>VLOOKUP(B242,'[1]Danh sách nộp tiền'!$B$10:$B$217,1,0)</f>
        <v>#N/A</v>
      </c>
    </row>
    <row r="243" spans="1:11" s="117" customFormat="1" ht="20.100000000000001" customHeight="1">
      <c r="A243" s="115">
        <v>158</v>
      </c>
      <c r="B243" s="115" t="s">
        <v>1388</v>
      </c>
      <c r="C243" s="116" t="s">
        <v>1389</v>
      </c>
      <c r="D243" s="116" t="s">
        <v>1390</v>
      </c>
      <c r="E243" s="115" t="s">
        <v>1391</v>
      </c>
      <c r="F243" s="115" t="s">
        <v>92</v>
      </c>
      <c r="G243" s="115" t="s">
        <v>117</v>
      </c>
      <c r="H243" s="115" t="s">
        <v>102</v>
      </c>
      <c r="I243" s="115" t="s">
        <v>1293</v>
      </c>
      <c r="J243" s="116"/>
      <c r="K243" s="117" t="e">
        <f>VLOOKUP(B243,'[1]Danh sách nộp tiền'!$B$10:$B$217,1,0)</f>
        <v>#N/A</v>
      </c>
    </row>
    <row r="244" spans="1:11" s="117" customFormat="1" ht="20.100000000000001" customHeight="1">
      <c r="A244" s="115">
        <v>178</v>
      </c>
      <c r="B244" s="115" t="s">
        <v>1392</v>
      </c>
      <c r="C244" s="116" t="s">
        <v>1393</v>
      </c>
      <c r="D244" s="116" t="s">
        <v>156</v>
      </c>
      <c r="E244" s="115" t="s">
        <v>1394</v>
      </c>
      <c r="F244" s="115" t="s">
        <v>92</v>
      </c>
      <c r="G244" s="115" t="s">
        <v>230</v>
      </c>
      <c r="H244" s="115" t="s">
        <v>99</v>
      </c>
      <c r="I244" s="115" t="s">
        <v>1308</v>
      </c>
      <c r="J244" s="116"/>
      <c r="K244" s="117" t="e">
        <f>VLOOKUP(B244,'[1]Danh sách nộp tiền'!$B$10:$B$217,1,0)</f>
        <v>#N/A</v>
      </c>
    </row>
    <row r="245" spans="1:11" s="117" customFormat="1" ht="20.100000000000001" customHeight="1">
      <c r="A245" s="115">
        <v>217</v>
      </c>
      <c r="B245" s="115" t="s">
        <v>1395</v>
      </c>
      <c r="C245" s="116" t="s">
        <v>1396</v>
      </c>
      <c r="D245" s="116" t="s">
        <v>1221</v>
      </c>
      <c r="E245" s="115" t="s">
        <v>1397</v>
      </c>
      <c r="F245" s="115" t="s">
        <v>92</v>
      </c>
      <c r="G245" s="115" t="s">
        <v>100</v>
      </c>
      <c r="H245" s="115" t="s">
        <v>99</v>
      </c>
      <c r="I245" s="115" t="s">
        <v>1290</v>
      </c>
      <c r="J245" s="116"/>
      <c r="K245" s="117" t="e">
        <f>VLOOKUP(B245,'[1]Danh sách nộp tiền'!$B$10:$B$217,1,0)</f>
        <v>#N/A</v>
      </c>
    </row>
    <row r="246" spans="1:11" s="117" customFormat="1" ht="20.100000000000001" customHeight="1">
      <c r="A246" s="115">
        <v>229</v>
      </c>
      <c r="B246" s="115" t="s">
        <v>1398</v>
      </c>
      <c r="C246" s="116" t="s">
        <v>1399</v>
      </c>
      <c r="D246" s="116" t="s">
        <v>1400</v>
      </c>
      <c r="E246" s="115" t="s">
        <v>1401</v>
      </c>
      <c r="F246" s="115" t="s">
        <v>94</v>
      </c>
      <c r="G246" s="115" t="s">
        <v>698</v>
      </c>
      <c r="H246" s="115" t="s">
        <v>169</v>
      </c>
      <c r="I246" s="115" t="s">
        <v>1293</v>
      </c>
      <c r="J246" s="116"/>
      <c r="K246" s="117" t="e">
        <f>VLOOKUP(B246,'[1]Danh sách nộp tiền'!$B$10:$B$217,1,0)</f>
        <v>#N/A</v>
      </c>
    </row>
  </sheetData>
  <mergeCells count="18">
    <mergeCell ref="A5:J5"/>
    <mergeCell ref="A1:D1"/>
    <mergeCell ref="E1:J1"/>
    <mergeCell ref="A2:D2"/>
    <mergeCell ref="E2:J2"/>
    <mergeCell ref="A4:J4"/>
    <mergeCell ref="J8:J9"/>
    <mergeCell ref="A218:J218"/>
    <mergeCell ref="A6:J6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printOptions horizontalCentered="1"/>
  <pageMargins left="0.5" right="0.25" top="0.5" bottom="0.5" header="0.35433070866141703" footer="0.27559055118110198"/>
  <pageSetup paperSize="9" fitToHeight="0" orientation="portrait" horizontalDpi="300" verticalDpi="300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5"/>
  <sheetViews>
    <sheetView view="pageBreakPreview" topLeftCell="A211" zoomScaleNormal="100" zoomScaleSheetLayoutView="100" workbookViewId="0">
      <selection activeCell="H217" sqref="H217"/>
    </sheetView>
  </sheetViews>
  <sheetFormatPr defaultRowHeight="20.100000000000001" customHeight="1"/>
  <cols>
    <col min="1" max="1" width="5.140625" style="64" bestFit="1" customWidth="1"/>
    <col min="2" max="2" width="30.140625" style="64" bestFit="1" customWidth="1"/>
    <col min="3" max="3" width="24.85546875" style="64" bestFit="1" customWidth="1"/>
    <col min="4" max="4" width="20.42578125" style="64" bestFit="1" customWidth="1"/>
    <col min="5" max="5" width="12.85546875" style="64" bestFit="1" customWidth="1"/>
    <col min="6" max="6" width="14.5703125" style="64" bestFit="1" customWidth="1"/>
    <col min="7" max="7" width="3.28515625" style="64" bestFit="1" customWidth="1"/>
    <col min="8" max="8" width="5.5703125" style="64" bestFit="1" customWidth="1"/>
    <col min="9" max="16384" width="9.140625" style="64"/>
  </cols>
  <sheetData>
    <row r="1" spans="1:12" s="90" customFormat="1" ht="20.100000000000001" customHeight="1">
      <c r="A1" s="152" t="s">
        <v>40</v>
      </c>
      <c r="B1" s="152"/>
      <c r="C1" s="152"/>
      <c r="D1" s="80"/>
      <c r="E1" s="86"/>
    </row>
    <row r="2" spans="1:12" s="90" customFormat="1" ht="20.100000000000001" customHeight="1">
      <c r="A2" s="153" t="s">
        <v>38</v>
      </c>
      <c r="B2" s="153"/>
      <c r="C2" s="153"/>
      <c r="D2" s="81"/>
      <c r="E2" s="86"/>
    </row>
    <row r="3" spans="1:12" s="90" customFormat="1" ht="20.100000000000001" customHeight="1">
      <c r="A3" s="88"/>
      <c r="B3" s="88"/>
      <c r="C3" s="88"/>
      <c r="D3" s="88"/>
      <c r="E3" s="89"/>
    </row>
    <row r="4" spans="1:12" s="48" customFormat="1" ht="20.100000000000001" customHeight="1">
      <c r="A4" s="154" t="s">
        <v>81</v>
      </c>
      <c r="B4" s="154"/>
      <c r="C4" s="154"/>
      <c r="D4" s="154"/>
      <c r="E4" s="154"/>
      <c r="F4" s="154"/>
    </row>
    <row r="5" spans="1:12" s="50" customFormat="1" ht="20.100000000000001" customHeight="1">
      <c r="A5" s="155" t="str">
        <f>'DS THI CN'!A5:J5</f>
        <v>Ngày thi 22/9/2019 - Đối tượng Sinh viên - Địa điểm thi: Trường Đại học Nông lâm</v>
      </c>
      <c r="B5" s="155"/>
      <c r="C5" s="155"/>
      <c r="D5" s="155"/>
      <c r="E5" s="155"/>
      <c r="F5" s="155"/>
      <c r="G5" s="127"/>
      <c r="H5" s="127"/>
      <c r="I5" s="127"/>
      <c r="J5" s="127"/>
      <c r="K5" s="127"/>
      <c r="L5" s="127"/>
    </row>
    <row r="6" spans="1:12" s="50" customFormat="1" ht="20.100000000000001" customHeight="1">
      <c r="A6" s="155" t="s">
        <v>1404</v>
      </c>
      <c r="B6" s="155"/>
      <c r="C6" s="155"/>
      <c r="D6" s="155"/>
      <c r="E6" s="155"/>
      <c r="F6" s="155"/>
      <c r="G6" s="127"/>
      <c r="H6" s="127"/>
      <c r="I6" s="127"/>
      <c r="J6" s="127"/>
      <c r="K6" s="127"/>
      <c r="L6" s="127"/>
    </row>
    <row r="7" spans="1:12" ht="20.100000000000001" customHeight="1">
      <c r="A7" s="91"/>
      <c r="B7" s="91"/>
      <c r="C7" s="91"/>
      <c r="D7" s="91"/>
      <c r="E7" s="91"/>
    </row>
    <row r="8" spans="1:12" s="72" customFormat="1" ht="15.75">
      <c r="A8" s="71" t="s">
        <v>0</v>
      </c>
      <c r="B8" s="92" t="s">
        <v>379</v>
      </c>
      <c r="C8" s="92" t="s">
        <v>380</v>
      </c>
      <c r="D8" s="92" t="s">
        <v>381</v>
      </c>
      <c r="E8" s="92" t="s">
        <v>382</v>
      </c>
      <c r="F8" s="92" t="s">
        <v>383</v>
      </c>
    </row>
    <row r="9" spans="1:12" ht="20.100000000000001" customHeight="1">
      <c r="A9" s="73">
        <v>1</v>
      </c>
      <c r="B9" s="93" t="s">
        <v>384</v>
      </c>
      <c r="C9" s="93" t="s">
        <v>385</v>
      </c>
      <c r="D9" s="93" t="s">
        <v>1233</v>
      </c>
      <c r="E9" s="94">
        <v>52</v>
      </c>
      <c r="F9" s="94">
        <v>22</v>
      </c>
      <c r="G9" s="64">
        <f>VLOOKUP(D9,NOI!$C$10:$L$217,8,0)</f>
        <v>9</v>
      </c>
      <c r="H9" s="64">
        <f>SUM(E9:G9)</f>
        <v>83</v>
      </c>
    </row>
    <row r="10" spans="1:12" ht="20.100000000000001" customHeight="1">
      <c r="A10" s="73">
        <v>2</v>
      </c>
      <c r="B10" s="93" t="s">
        <v>386</v>
      </c>
      <c r="C10" s="93" t="s">
        <v>387</v>
      </c>
      <c r="D10" s="93" t="s">
        <v>585</v>
      </c>
      <c r="E10" s="94">
        <v>27</v>
      </c>
      <c r="F10" s="94">
        <v>17</v>
      </c>
      <c r="G10" s="64">
        <f>VLOOKUP(D10,NOI!$C$10:$L$217,8,0)</f>
        <v>12</v>
      </c>
      <c r="H10" s="64">
        <f t="shared" ref="H10:H73" si="0">SUM(E10:G10)</f>
        <v>56</v>
      </c>
    </row>
    <row r="11" spans="1:12" ht="20.100000000000001" customHeight="1">
      <c r="A11" s="73">
        <v>3</v>
      </c>
      <c r="B11" s="93" t="s">
        <v>386</v>
      </c>
      <c r="C11" s="93" t="s">
        <v>388</v>
      </c>
      <c r="D11" s="93" t="s">
        <v>753</v>
      </c>
      <c r="E11" s="94">
        <v>27</v>
      </c>
      <c r="F11" s="94">
        <v>7</v>
      </c>
      <c r="G11" s="64">
        <f>VLOOKUP(D11,NOI!$C$10:$L$217,8,0)</f>
        <v>8</v>
      </c>
      <c r="H11" s="64">
        <f t="shared" si="0"/>
        <v>42</v>
      </c>
    </row>
    <row r="12" spans="1:12" ht="20.100000000000001" customHeight="1">
      <c r="A12" s="73">
        <v>4</v>
      </c>
      <c r="B12" s="93" t="s">
        <v>386</v>
      </c>
      <c r="C12" s="93" t="s">
        <v>389</v>
      </c>
      <c r="D12" s="93" t="s">
        <v>588</v>
      </c>
      <c r="E12" s="94">
        <v>28</v>
      </c>
      <c r="F12" s="94">
        <v>13</v>
      </c>
      <c r="G12" s="64">
        <f>VLOOKUP(D12,NOI!$C$10:$L$217,8,0)</f>
        <v>11</v>
      </c>
      <c r="H12" s="64">
        <f t="shared" si="0"/>
        <v>52</v>
      </c>
    </row>
    <row r="13" spans="1:12" ht="20.100000000000001" customHeight="1">
      <c r="A13" s="73">
        <v>5</v>
      </c>
      <c r="B13" s="93" t="s">
        <v>386</v>
      </c>
      <c r="C13" s="93" t="s">
        <v>389</v>
      </c>
      <c r="D13" s="93" t="s">
        <v>592</v>
      </c>
      <c r="E13" s="94">
        <v>25</v>
      </c>
      <c r="F13" s="94">
        <v>19</v>
      </c>
      <c r="G13" s="64">
        <f>VLOOKUP(D13,NOI!$C$10:$L$217,8,0)</f>
        <v>10</v>
      </c>
      <c r="H13" s="64">
        <f t="shared" si="0"/>
        <v>54</v>
      </c>
    </row>
    <row r="14" spans="1:12" ht="20.100000000000001" customHeight="1">
      <c r="A14" s="73">
        <v>6</v>
      </c>
      <c r="B14" s="93" t="s">
        <v>386</v>
      </c>
      <c r="C14" s="93" t="s">
        <v>390</v>
      </c>
      <c r="D14" s="93" t="s">
        <v>706</v>
      </c>
      <c r="E14" s="94">
        <v>48</v>
      </c>
      <c r="F14" s="94">
        <v>10</v>
      </c>
      <c r="G14" s="64">
        <f>VLOOKUP(D14,NOI!$C$10:$L$217,8,0)</f>
        <v>11</v>
      </c>
      <c r="H14" s="64">
        <f t="shared" si="0"/>
        <v>69</v>
      </c>
    </row>
    <row r="15" spans="1:12" ht="20.100000000000001" customHeight="1">
      <c r="A15" s="73">
        <v>7</v>
      </c>
      <c r="B15" s="93" t="s">
        <v>384</v>
      </c>
      <c r="C15" s="93" t="s">
        <v>391</v>
      </c>
      <c r="D15" s="93" t="s">
        <v>1211</v>
      </c>
      <c r="E15" s="94">
        <v>24</v>
      </c>
      <c r="F15" s="94">
        <v>14</v>
      </c>
      <c r="G15" s="64">
        <f>VLOOKUP(D15,NOI!$C$10:$L$217,8,0)</f>
        <v>8</v>
      </c>
      <c r="H15" s="64">
        <f t="shared" si="0"/>
        <v>46</v>
      </c>
    </row>
    <row r="16" spans="1:12" ht="20.100000000000001" customHeight="1">
      <c r="A16" s="73">
        <v>8</v>
      </c>
      <c r="B16" s="93" t="s">
        <v>386</v>
      </c>
      <c r="C16" s="93" t="s">
        <v>392</v>
      </c>
      <c r="D16" s="93" t="s">
        <v>679</v>
      </c>
      <c r="E16" s="94">
        <v>9</v>
      </c>
      <c r="F16" s="94">
        <v>7</v>
      </c>
      <c r="G16" s="64">
        <f>VLOOKUP(D16,NOI!$C$10:$L$217,8,0)</f>
        <v>12</v>
      </c>
      <c r="H16" s="64">
        <f t="shared" si="0"/>
        <v>28</v>
      </c>
    </row>
    <row r="17" spans="1:8" ht="20.100000000000001" customHeight="1">
      <c r="A17" s="73">
        <v>9</v>
      </c>
      <c r="B17" s="93" t="s">
        <v>384</v>
      </c>
      <c r="C17" s="93" t="s">
        <v>393</v>
      </c>
      <c r="D17" s="93" t="s">
        <v>988</v>
      </c>
      <c r="E17" s="94">
        <v>37</v>
      </c>
      <c r="F17" s="94">
        <v>10</v>
      </c>
      <c r="G17" s="64">
        <f>VLOOKUP(D17,NOI!$C$10:$L$217,8,0)</f>
        <v>11</v>
      </c>
      <c r="H17" s="64">
        <f t="shared" si="0"/>
        <v>58</v>
      </c>
    </row>
    <row r="18" spans="1:8" ht="20.100000000000001" customHeight="1">
      <c r="A18" s="73">
        <v>10</v>
      </c>
      <c r="B18" s="93" t="s">
        <v>386</v>
      </c>
      <c r="C18" s="93" t="s">
        <v>394</v>
      </c>
      <c r="D18" s="93" t="s">
        <v>756</v>
      </c>
      <c r="E18" s="94">
        <v>20</v>
      </c>
      <c r="F18" s="94">
        <v>12</v>
      </c>
      <c r="G18" s="64">
        <f>VLOOKUP(D18,NOI!$C$10:$L$217,8,0)</f>
        <v>12</v>
      </c>
      <c r="H18" s="64">
        <f t="shared" si="0"/>
        <v>44</v>
      </c>
    </row>
    <row r="19" spans="1:8" ht="20.100000000000001" customHeight="1">
      <c r="A19" s="73">
        <v>11</v>
      </c>
      <c r="B19" s="93" t="s">
        <v>384</v>
      </c>
      <c r="C19" s="93" t="s">
        <v>395</v>
      </c>
      <c r="D19" s="93" t="s">
        <v>888</v>
      </c>
      <c r="E19" s="94">
        <v>33</v>
      </c>
      <c r="F19" s="94">
        <v>14</v>
      </c>
      <c r="G19" s="64">
        <f>VLOOKUP(D19,NOI!$C$10:$L$217,8,0)</f>
        <v>13</v>
      </c>
      <c r="H19" s="64">
        <f t="shared" si="0"/>
        <v>60</v>
      </c>
    </row>
    <row r="20" spans="1:8" ht="20.100000000000001" customHeight="1">
      <c r="A20" s="73">
        <v>12</v>
      </c>
      <c r="B20" s="93" t="s">
        <v>384</v>
      </c>
      <c r="C20" s="93" t="s">
        <v>396</v>
      </c>
      <c r="D20" s="93" t="s">
        <v>1267</v>
      </c>
      <c r="E20" s="94">
        <v>36</v>
      </c>
      <c r="F20" s="94">
        <v>18</v>
      </c>
      <c r="G20" s="64">
        <f>VLOOKUP(D20,NOI!$C$10:$L$217,8,0)</f>
        <v>11</v>
      </c>
      <c r="H20" s="64">
        <f t="shared" si="0"/>
        <v>65</v>
      </c>
    </row>
    <row r="21" spans="1:8" ht="20.100000000000001" customHeight="1">
      <c r="A21" s="73">
        <v>13</v>
      </c>
      <c r="B21" s="93" t="s">
        <v>384</v>
      </c>
      <c r="C21" s="93" t="s">
        <v>397</v>
      </c>
      <c r="D21" s="93" t="s">
        <v>1101</v>
      </c>
      <c r="E21" s="94">
        <v>18</v>
      </c>
      <c r="F21" s="94">
        <v>18</v>
      </c>
      <c r="G21" s="64">
        <f>VLOOKUP(D21,NOI!$C$10:$L$217,8,0)</f>
        <v>9</v>
      </c>
      <c r="H21" s="64">
        <f t="shared" si="0"/>
        <v>45</v>
      </c>
    </row>
    <row r="22" spans="1:8" ht="20.100000000000001" customHeight="1">
      <c r="A22" s="73">
        <v>14</v>
      </c>
      <c r="B22" s="93" t="s">
        <v>384</v>
      </c>
      <c r="C22" s="93" t="s">
        <v>398</v>
      </c>
      <c r="D22" s="93" t="s">
        <v>1246</v>
      </c>
      <c r="E22" s="94">
        <v>34</v>
      </c>
      <c r="F22" s="94">
        <v>16</v>
      </c>
      <c r="G22" s="64">
        <f>VLOOKUP(D22,NOI!$C$10:$L$217,8,0)</f>
        <v>9</v>
      </c>
      <c r="H22" s="64">
        <f t="shared" si="0"/>
        <v>59</v>
      </c>
    </row>
    <row r="23" spans="1:8" ht="20.100000000000001" customHeight="1">
      <c r="A23" s="73">
        <v>15</v>
      </c>
      <c r="B23" s="93" t="s">
        <v>384</v>
      </c>
      <c r="C23" s="93" t="s">
        <v>399</v>
      </c>
      <c r="D23" s="93" t="s">
        <v>1263</v>
      </c>
      <c r="E23" s="94">
        <v>40</v>
      </c>
      <c r="F23" s="94">
        <v>15</v>
      </c>
      <c r="G23" s="64">
        <f>VLOOKUP(D23,NOI!$C$10:$L$217,8,0)</f>
        <v>10</v>
      </c>
      <c r="H23" s="64">
        <f t="shared" si="0"/>
        <v>65</v>
      </c>
    </row>
    <row r="24" spans="1:8" ht="20.100000000000001" customHeight="1">
      <c r="A24" s="73">
        <v>16</v>
      </c>
      <c r="B24" s="93" t="s">
        <v>386</v>
      </c>
      <c r="C24" s="93" t="s">
        <v>400</v>
      </c>
      <c r="D24" s="93" t="s">
        <v>814</v>
      </c>
      <c r="E24" s="94">
        <v>21</v>
      </c>
      <c r="F24" s="94">
        <v>9</v>
      </c>
      <c r="G24" s="64">
        <f>VLOOKUP(D24,NOI!$C$10:$L$217,8,0)</f>
        <v>8</v>
      </c>
      <c r="H24" s="64">
        <f t="shared" si="0"/>
        <v>38</v>
      </c>
    </row>
    <row r="25" spans="1:8" ht="20.100000000000001" customHeight="1">
      <c r="A25" s="73">
        <v>17</v>
      </c>
      <c r="B25" s="93" t="s">
        <v>386</v>
      </c>
      <c r="C25" s="93" t="s">
        <v>401</v>
      </c>
      <c r="D25" s="93" t="s">
        <v>844</v>
      </c>
      <c r="E25" s="94">
        <v>26</v>
      </c>
      <c r="F25" s="94">
        <v>9</v>
      </c>
      <c r="G25" s="64">
        <f>VLOOKUP(D25,NOI!$C$10:$L$217,8,0)</f>
        <v>12</v>
      </c>
      <c r="H25" s="64">
        <f t="shared" si="0"/>
        <v>47</v>
      </c>
    </row>
    <row r="26" spans="1:8" ht="20.100000000000001" customHeight="1">
      <c r="A26" s="73">
        <v>18</v>
      </c>
      <c r="B26" s="93" t="s">
        <v>386</v>
      </c>
      <c r="C26" s="93" t="s">
        <v>402</v>
      </c>
      <c r="D26" s="93" t="s">
        <v>656</v>
      </c>
      <c r="E26" s="94">
        <v>40</v>
      </c>
      <c r="F26" s="94">
        <v>21</v>
      </c>
      <c r="G26" s="64">
        <f>VLOOKUP(D26,NOI!$C$10:$L$217,8,0)</f>
        <v>11</v>
      </c>
      <c r="H26" s="64">
        <f t="shared" si="0"/>
        <v>72</v>
      </c>
    </row>
    <row r="27" spans="1:8" ht="20.100000000000001" customHeight="1">
      <c r="A27" s="73">
        <v>19</v>
      </c>
      <c r="B27" s="93" t="s">
        <v>384</v>
      </c>
      <c r="C27" s="93" t="s">
        <v>403</v>
      </c>
      <c r="D27" s="93" t="s">
        <v>993</v>
      </c>
      <c r="E27" s="94">
        <v>28</v>
      </c>
      <c r="F27" s="94">
        <v>14</v>
      </c>
      <c r="G27" s="64">
        <f>VLOOKUP(D27,NOI!$C$10:$L$217,8,0)</f>
        <v>10</v>
      </c>
      <c r="H27" s="64">
        <f t="shared" si="0"/>
        <v>52</v>
      </c>
    </row>
    <row r="28" spans="1:8" ht="20.100000000000001" customHeight="1">
      <c r="A28" s="73">
        <v>20</v>
      </c>
      <c r="B28" s="93" t="s">
        <v>384</v>
      </c>
      <c r="C28" s="93" t="s">
        <v>404</v>
      </c>
      <c r="D28" s="93" t="s">
        <v>998</v>
      </c>
      <c r="E28" s="94">
        <v>11</v>
      </c>
      <c r="F28" s="94">
        <v>2</v>
      </c>
      <c r="G28" s="64">
        <f>VLOOKUP(D28,NOI!$C$10:$L$217,8,0)</f>
        <v>9</v>
      </c>
      <c r="H28" s="64">
        <f t="shared" si="0"/>
        <v>22</v>
      </c>
    </row>
    <row r="29" spans="1:8" ht="20.100000000000001" customHeight="1">
      <c r="A29" s="73">
        <v>21</v>
      </c>
      <c r="B29" s="93" t="s">
        <v>384</v>
      </c>
      <c r="C29" s="93" t="s">
        <v>299</v>
      </c>
      <c r="D29" s="93" t="s">
        <v>327</v>
      </c>
      <c r="E29" s="94">
        <v>19</v>
      </c>
      <c r="F29" s="94">
        <v>9</v>
      </c>
      <c r="G29" s="64">
        <f>VLOOKUP(D29,NOI!$C$10:$L$217,8,0)</f>
        <v>11</v>
      </c>
      <c r="H29" s="64">
        <f t="shared" si="0"/>
        <v>39</v>
      </c>
    </row>
    <row r="30" spans="1:8" ht="20.100000000000001" customHeight="1">
      <c r="A30" s="73">
        <v>22</v>
      </c>
      <c r="B30" s="93" t="s">
        <v>384</v>
      </c>
      <c r="C30" s="93" t="s">
        <v>405</v>
      </c>
      <c r="D30" s="93" t="s">
        <v>945</v>
      </c>
      <c r="E30" s="94">
        <v>47</v>
      </c>
      <c r="F30" s="94">
        <v>20</v>
      </c>
      <c r="G30" s="64">
        <f>VLOOKUP(D30,NOI!$C$10:$L$217,8,0)</f>
        <v>13</v>
      </c>
      <c r="H30" s="64">
        <f t="shared" si="0"/>
        <v>80</v>
      </c>
    </row>
    <row r="31" spans="1:8" ht="20.100000000000001" customHeight="1">
      <c r="A31" s="73">
        <v>23</v>
      </c>
      <c r="B31" s="93" t="s">
        <v>384</v>
      </c>
      <c r="C31" s="93" t="s">
        <v>406</v>
      </c>
      <c r="D31" s="93" t="s">
        <v>1021</v>
      </c>
      <c r="E31" s="94">
        <v>22</v>
      </c>
      <c r="F31" s="94">
        <v>13</v>
      </c>
      <c r="G31" s="64">
        <f>VLOOKUP(D31,NOI!$C$10:$L$217,8,0)</f>
        <v>11</v>
      </c>
      <c r="H31" s="64">
        <f t="shared" si="0"/>
        <v>46</v>
      </c>
    </row>
    <row r="32" spans="1:8" ht="20.100000000000001" customHeight="1">
      <c r="A32" s="73">
        <v>24</v>
      </c>
      <c r="B32" s="93" t="s">
        <v>386</v>
      </c>
      <c r="C32" s="93" t="s">
        <v>300</v>
      </c>
      <c r="D32" s="93" t="s">
        <v>220</v>
      </c>
      <c r="E32" s="94">
        <v>38</v>
      </c>
      <c r="F32" s="94">
        <v>22</v>
      </c>
      <c r="G32" s="64">
        <f>VLOOKUP(D32,NOI!$C$10:$L$217,8,0)</f>
        <v>13</v>
      </c>
      <c r="H32" s="64">
        <f t="shared" si="0"/>
        <v>73</v>
      </c>
    </row>
    <row r="33" spans="1:8" ht="20.100000000000001" customHeight="1">
      <c r="A33" s="73">
        <v>25</v>
      </c>
      <c r="B33" s="93" t="s">
        <v>386</v>
      </c>
      <c r="C33" s="93" t="s">
        <v>407</v>
      </c>
      <c r="D33" s="93" t="s">
        <v>876</v>
      </c>
      <c r="E33" s="94">
        <v>42</v>
      </c>
      <c r="F33" s="94">
        <v>21</v>
      </c>
      <c r="G33" s="64">
        <f>VLOOKUP(D33,NOI!$C$10:$L$217,8,0)</f>
        <v>10</v>
      </c>
      <c r="H33" s="64">
        <f t="shared" si="0"/>
        <v>73</v>
      </c>
    </row>
    <row r="34" spans="1:8" ht="20.100000000000001" customHeight="1">
      <c r="A34" s="73">
        <v>26</v>
      </c>
      <c r="B34" s="93" t="s">
        <v>386</v>
      </c>
      <c r="C34" s="93" t="s">
        <v>408</v>
      </c>
      <c r="D34" s="93" t="s">
        <v>768</v>
      </c>
      <c r="E34" s="94">
        <v>15</v>
      </c>
      <c r="F34" s="94">
        <v>5</v>
      </c>
      <c r="G34" s="64">
        <f>VLOOKUP(D34,NOI!$C$10:$L$217,8,0)</f>
        <v>5</v>
      </c>
      <c r="H34" s="64">
        <f t="shared" si="0"/>
        <v>25</v>
      </c>
    </row>
    <row r="35" spans="1:8" ht="20.100000000000001" customHeight="1">
      <c r="A35" s="73">
        <v>27</v>
      </c>
      <c r="B35" s="93" t="s">
        <v>384</v>
      </c>
      <c r="C35" s="93" t="s">
        <v>409</v>
      </c>
      <c r="D35" s="93" t="s">
        <v>920</v>
      </c>
      <c r="E35" s="94">
        <v>38</v>
      </c>
      <c r="F35" s="94">
        <v>18</v>
      </c>
      <c r="G35" s="64">
        <f>VLOOKUP(D35,NOI!$C$10:$L$217,8,0)</f>
        <v>13</v>
      </c>
      <c r="H35" s="64">
        <f t="shared" si="0"/>
        <v>69</v>
      </c>
    </row>
    <row r="36" spans="1:8" ht="20.100000000000001" customHeight="1">
      <c r="A36" s="73">
        <v>28</v>
      </c>
      <c r="B36" s="93" t="s">
        <v>386</v>
      </c>
      <c r="C36" s="93" t="s">
        <v>410</v>
      </c>
      <c r="D36" s="93" t="s">
        <v>803</v>
      </c>
      <c r="E36" s="94">
        <v>11</v>
      </c>
      <c r="F36" s="94">
        <v>7</v>
      </c>
      <c r="G36" s="64">
        <f>VLOOKUP(D36,NOI!$C$10:$L$217,8,0)</f>
        <v>9</v>
      </c>
      <c r="H36" s="64">
        <f t="shared" si="0"/>
        <v>27</v>
      </c>
    </row>
    <row r="37" spans="1:8" ht="20.100000000000001" customHeight="1">
      <c r="A37" s="73">
        <v>29</v>
      </c>
      <c r="B37" s="93" t="s">
        <v>384</v>
      </c>
      <c r="C37" s="93" t="s">
        <v>411</v>
      </c>
      <c r="D37" s="93" t="s">
        <v>940</v>
      </c>
      <c r="E37" s="94">
        <v>48</v>
      </c>
      <c r="F37" s="94">
        <v>21</v>
      </c>
      <c r="G37" s="64">
        <f>VLOOKUP(D37,NOI!$C$10:$L$217,8,0)</f>
        <v>13</v>
      </c>
      <c r="H37" s="64">
        <f t="shared" si="0"/>
        <v>82</v>
      </c>
    </row>
    <row r="38" spans="1:8" ht="20.100000000000001" customHeight="1">
      <c r="A38" s="73">
        <v>30</v>
      </c>
      <c r="B38" s="93" t="s">
        <v>386</v>
      </c>
      <c r="C38" s="93" t="s">
        <v>412</v>
      </c>
      <c r="D38" s="93" t="s">
        <v>817</v>
      </c>
      <c r="E38" s="94">
        <v>17</v>
      </c>
      <c r="F38" s="94">
        <v>8</v>
      </c>
      <c r="G38" s="64">
        <f>VLOOKUP(D38,NOI!$C$10:$L$217,8,0)</f>
        <v>12</v>
      </c>
      <c r="H38" s="64">
        <f t="shared" si="0"/>
        <v>37</v>
      </c>
    </row>
    <row r="39" spans="1:8" ht="20.100000000000001" customHeight="1">
      <c r="A39" s="73">
        <v>31</v>
      </c>
      <c r="B39" s="93" t="s">
        <v>384</v>
      </c>
      <c r="C39" s="93" t="s">
        <v>413</v>
      </c>
      <c r="D39" s="93" t="s">
        <v>1105</v>
      </c>
      <c r="E39" s="94">
        <v>22</v>
      </c>
      <c r="F39" s="94">
        <v>18</v>
      </c>
      <c r="G39" s="64">
        <f>VLOOKUP(D39,NOI!$C$10:$L$217,8,0)</f>
        <v>11.5</v>
      </c>
      <c r="H39" s="64">
        <f t="shared" si="0"/>
        <v>51.5</v>
      </c>
    </row>
    <row r="40" spans="1:8" ht="20.100000000000001" customHeight="1">
      <c r="A40" s="73">
        <v>32</v>
      </c>
      <c r="B40" s="93" t="s">
        <v>384</v>
      </c>
      <c r="C40" s="93" t="s">
        <v>414</v>
      </c>
      <c r="D40" s="93" t="s">
        <v>1024</v>
      </c>
      <c r="E40" s="94">
        <v>30</v>
      </c>
      <c r="F40" s="94">
        <v>13</v>
      </c>
      <c r="G40" s="64">
        <f>VLOOKUP(D40,NOI!$C$10:$L$217,8,0)</f>
        <v>11</v>
      </c>
      <c r="H40" s="64">
        <f t="shared" si="0"/>
        <v>54</v>
      </c>
    </row>
    <row r="41" spans="1:8" ht="20.100000000000001" customHeight="1">
      <c r="A41" s="73">
        <v>33</v>
      </c>
      <c r="B41" s="93" t="s">
        <v>384</v>
      </c>
      <c r="C41" s="93" t="s">
        <v>415</v>
      </c>
      <c r="D41" s="93" t="s">
        <v>1007</v>
      </c>
      <c r="E41" s="94">
        <v>48</v>
      </c>
      <c r="F41" s="94">
        <v>19</v>
      </c>
      <c r="G41" s="64">
        <f>VLOOKUP(D41,NOI!$C$10:$L$217,8,0)</f>
        <v>12</v>
      </c>
      <c r="H41" s="64">
        <f t="shared" si="0"/>
        <v>79</v>
      </c>
    </row>
    <row r="42" spans="1:8" ht="20.100000000000001" customHeight="1">
      <c r="A42" s="73">
        <v>34</v>
      </c>
      <c r="B42" s="93" t="s">
        <v>384</v>
      </c>
      <c r="C42" s="93" t="s">
        <v>416</v>
      </c>
      <c r="D42" s="93" t="s">
        <v>895</v>
      </c>
      <c r="E42" s="94">
        <v>15</v>
      </c>
      <c r="F42" s="94">
        <v>15</v>
      </c>
      <c r="G42" s="64">
        <f>VLOOKUP(D42,NOI!$C$10:$L$217,8,0)</f>
        <v>12</v>
      </c>
      <c r="H42" s="64">
        <f t="shared" si="0"/>
        <v>42</v>
      </c>
    </row>
    <row r="43" spans="1:8" ht="20.100000000000001" customHeight="1">
      <c r="A43" s="73">
        <v>35</v>
      </c>
      <c r="B43" s="93" t="s">
        <v>386</v>
      </c>
      <c r="C43" s="93" t="s">
        <v>417</v>
      </c>
      <c r="D43" s="93" t="s">
        <v>596</v>
      </c>
      <c r="E43" s="94" t="s">
        <v>162</v>
      </c>
      <c r="F43" s="94" t="s">
        <v>162</v>
      </c>
      <c r="G43" s="64" t="str">
        <f>VLOOKUP(D43,NOI!$C$10:$L$217,8,0)</f>
        <v>-</v>
      </c>
      <c r="H43" s="64">
        <f t="shared" si="0"/>
        <v>0</v>
      </c>
    </row>
    <row r="44" spans="1:8" ht="20.100000000000001" customHeight="1">
      <c r="A44" s="73">
        <v>36</v>
      </c>
      <c r="B44" s="93" t="s">
        <v>384</v>
      </c>
      <c r="C44" s="93" t="s">
        <v>418</v>
      </c>
      <c r="D44" s="93" t="s">
        <v>1189</v>
      </c>
      <c r="E44" s="94">
        <v>47</v>
      </c>
      <c r="F44" s="94">
        <v>23</v>
      </c>
      <c r="G44" s="64">
        <f>VLOOKUP(D44,NOI!$C$10:$L$217,8,0)</f>
        <v>12</v>
      </c>
      <c r="H44" s="64">
        <f t="shared" si="0"/>
        <v>82</v>
      </c>
    </row>
    <row r="45" spans="1:8" ht="20.100000000000001" customHeight="1">
      <c r="A45" s="73">
        <v>37</v>
      </c>
      <c r="B45" s="93" t="s">
        <v>384</v>
      </c>
      <c r="C45" s="93" t="s">
        <v>419</v>
      </c>
      <c r="D45" s="93" t="s">
        <v>1271</v>
      </c>
      <c r="E45" s="94">
        <v>35</v>
      </c>
      <c r="F45" s="94">
        <v>9</v>
      </c>
      <c r="G45" s="64">
        <f>VLOOKUP(D45,NOI!$C$10:$L$217,8,0)</f>
        <v>12</v>
      </c>
      <c r="H45" s="64">
        <f t="shared" si="0"/>
        <v>56</v>
      </c>
    </row>
    <row r="46" spans="1:8" ht="20.100000000000001" customHeight="1">
      <c r="A46" s="73">
        <v>38</v>
      </c>
      <c r="B46" s="93" t="s">
        <v>386</v>
      </c>
      <c r="C46" s="93" t="s">
        <v>420</v>
      </c>
      <c r="D46" s="93" t="s">
        <v>795</v>
      </c>
      <c r="E46" s="94">
        <v>43</v>
      </c>
      <c r="F46" s="94">
        <v>21</v>
      </c>
      <c r="G46" s="64">
        <f>VLOOKUP(D46,NOI!$C$10:$L$217,8,0)</f>
        <v>12</v>
      </c>
      <c r="H46" s="64">
        <f t="shared" si="0"/>
        <v>76</v>
      </c>
    </row>
    <row r="47" spans="1:8" ht="20.100000000000001" customHeight="1">
      <c r="A47" s="73">
        <v>39</v>
      </c>
      <c r="B47" s="93" t="s">
        <v>384</v>
      </c>
      <c r="C47" s="93" t="s">
        <v>421</v>
      </c>
      <c r="D47" s="93" t="s">
        <v>1161</v>
      </c>
      <c r="E47" s="94">
        <v>43</v>
      </c>
      <c r="F47" s="94">
        <v>18</v>
      </c>
      <c r="G47" s="64">
        <f>VLOOKUP(D47,NOI!$C$10:$L$217,8,0)</f>
        <v>10</v>
      </c>
      <c r="H47" s="64">
        <f t="shared" si="0"/>
        <v>71</v>
      </c>
    </row>
    <row r="48" spans="1:8" ht="20.100000000000001" customHeight="1">
      <c r="A48" s="73">
        <v>40</v>
      </c>
      <c r="B48" s="93" t="s">
        <v>384</v>
      </c>
      <c r="C48" s="93" t="s">
        <v>422</v>
      </c>
      <c r="D48" s="93" t="s">
        <v>1069</v>
      </c>
      <c r="E48" s="94">
        <v>40</v>
      </c>
      <c r="F48" s="94">
        <v>15</v>
      </c>
      <c r="G48" s="64">
        <f>VLOOKUP(D48,NOI!$C$10:$L$217,8,0)</f>
        <v>12</v>
      </c>
      <c r="H48" s="64">
        <f t="shared" si="0"/>
        <v>67</v>
      </c>
    </row>
    <row r="49" spans="1:8" ht="20.100000000000001" customHeight="1">
      <c r="A49" s="73">
        <v>41</v>
      </c>
      <c r="B49" s="93" t="s">
        <v>386</v>
      </c>
      <c r="C49" s="93" t="s">
        <v>423</v>
      </c>
      <c r="D49" s="93" t="s">
        <v>857</v>
      </c>
      <c r="E49" s="94">
        <v>16</v>
      </c>
      <c r="F49" s="94">
        <v>7</v>
      </c>
      <c r="G49" s="64">
        <f>VLOOKUP(D49,NOI!$C$10:$L$217,8,0)</f>
        <v>8</v>
      </c>
      <c r="H49" s="64">
        <f t="shared" si="0"/>
        <v>31</v>
      </c>
    </row>
    <row r="50" spans="1:8" ht="20.100000000000001" customHeight="1">
      <c r="A50" s="73">
        <v>42</v>
      </c>
      <c r="B50" s="93" t="s">
        <v>386</v>
      </c>
      <c r="C50" s="93" t="s">
        <v>424</v>
      </c>
      <c r="D50" s="93" t="s">
        <v>735</v>
      </c>
      <c r="E50" s="94">
        <v>20</v>
      </c>
      <c r="F50" s="94">
        <v>9</v>
      </c>
      <c r="G50" s="64">
        <f>VLOOKUP(D50,NOI!$C$10:$L$217,8,0)</f>
        <v>6</v>
      </c>
      <c r="H50" s="64">
        <f t="shared" si="0"/>
        <v>35</v>
      </c>
    </row>
    <row r="51" spans="1:8" ht="20.100000000000001" customHeight="1">
      <c r="A51" s="73">
        <v>43</v>
      </c>
      <c r="B51" s="93" t="s">
        <v>386</v>
      </c>
      <c r="C51" s="93" t="s">
        <v>425</v>
      </c>
      <c r="D51" s="93" t="s">
        <v>712</v>
      </c>
      <c r="E51" s="94">
        <v>29</v>
      </c>
      <c r="F51" s="94">
        <v>23</v>
      </c>
      <c r="G51" s="64">
        <f>VLOOKUP(D51,NOI!$C$10:$L$217,8,0)</f>
        <v>12</v>
      </c>
      <c r="H51" s="64">
        <f t="shared" si="0"/>
        <v>64</v>
      </c>
    </row>
    <row r="52" spans="1:8" ht="20.100000000000001" customHeight="1">
      <c r="A52" s="73">
        <v>44</v>
      </c>
      <c r="B52" s="93" t="s">
        <v>386</v>
      </c>
      <c r="C52" s="93" t="s">
        <v>426</v>
      </c>
      <c r="D52" s="93" t="s">
        <v>806</v>
      </c>
      <c r="E52" s="94">
        <v>17</v>
      </c>
      <c r="F52" s="94">
        <v>14</v>
      </c>
      <c r="G52" s="64">
        <f>VLOOKUP(D52,NOI!$C$10:$L$217,8,0)</f>
        <v>10</v>
      </c>
      <c r="H52" s="64">
        <f t="shared" si="0"/>
        <v>41</v>
      </c>
    </row>
    <row r="53" spans="1:8" ht="20.100000000000001" customHeight="1">
      <c r="A53" s="73">
        <v>45</v>
      </c>
      <c r="B53" s="93" t="s">
        <v>386</v>
      </c>
      <c r="C53" s="93" t="s">
        <v>427</v>
      </c>
      <c r="D53" s="93" t="s">
        <v>853</v>
      </c>
      <c r="E53" s="94">
        <v>38</v>
      </c>
      <c r="F53" s="94">
        <v>16</v>
      </c>
      <c r="G53" s="64">
        <f>VLOOKUP(D53,NOI!$C$10:$L$217,8,0)</f>
        <v>9</v>
      </c>
      <c r="H53" s="64">
        <f t="shared" si="0"/>
        <v>63</v>
      </c>
    </row>
    <row r="54" spans="1:8" ht="20.100000000000001" customHeight="1">
      <c r="A54" s="73">
        <v>46</v>
      </c>
      <c r="B54" s="93" t="s">
        <v>386</v>
      </c>
      <c r="C54" s="93" t="s">
        <v>428</v>
      </c>
      <c r="D54" s="93" t="s">
        <v>651</v>
      </c>
      <c r="E54" s="94">
        <v>23</v>
      </c>
      <c r="F54" s="94">
        <v>10</v>
      </c>
      <c r="G54" s="64">
        <f>VLOOKUP(D54,NOI!$C$10:$L$217,8,0)</f>
        <v>11</v>
      </c>
      <c r="H54" s="64">
        <f t="shared" si="0"/>
        <v>44</v>
      </c>
    </row>
    <row r="55" spans="1:8" ht="20.100000000000001" customHeight="1">
      <c r="A55" s="73">
        <v>47</v>
      </c>
      <c r="B55" s="93" t="s">
        <v>384</v>
      </c>
      <c r="C55" s="93" t="s">
        <v>429</v>
      </c>
      <c r="D55" s="93" t="s">
        <v>953</v>
      </c>
      <c r="E55" s="94">
        <v>38</v>
      </c>
      <c r="F55" s="94">
        <v>1</v>
      </c>
      <c r="G55" s="64">
        <f>VLOOKUP(D55,NOI!$C$10:$L$217,8,0)</f>
        <v>10</v>
      </c>
      <c r="H55" s="64">
        <f t="shared" si="0"/>
        <v>49</v>
      </c>
    </row>
    <row r="56" spans="1:8" ht="20.100000000000001" customHeight="1">
      <c r="A56" s="73">
        <v>48</v>
      </c>
      <c r="B56" s="93" t="s">
        <v>384</v>
      </c>
      <c r="C56" s="93" t="s">
        <v>430</v>
      </c>
      <c r="D56" s="93" t="s">
        <v>1084</v>
      </c>
      <c r="E56" s="94">
        <v>29</v>
      </c>
      <c r="F56" s="94">
        <v>15</v>
      </c>
      <c r="G56" s="64">
        <f>VLOOKUP(D56,NOI!$C$10:$L$217,8,0)</f>
        <v>12</v>
      </c>
      <c r="H56" s="64">
        <f t="shared" si="0"/>
        <v>56</v>
      </c>
    </row>
    <row r="57" spans="1:8" ht="20.100000000000001" customHeight="1">
      <c r="A57" s="73">
        <v>49</v>
      </c>
      <c r="B57" s="93" t="s">
        <v>384</v>
      </c>
      <c r="C57" s="93" t="s">
        <v>431</v>
      </c>
      <c r="D57" s="93" t="s">
        <v>1089</v>
      </c>
      <c r="E57" s="94">
        <v>26</v>
      </c>
      <c r="F57" s="94">
        <v>19</v>
      </c>
      <c r="G57" s="64">
        <f>VLOOKUP(D57,NOI!$C$10:$L$217,8,0)</f>
        <v>10</v>
      </c>
      <c r="H57" s="64">
        <f t="shared" si="0"/>
        <v>55</v>
      </c>
    </row>
    <row r="58" spans="1:8" ht="20.100000000000001" customHeight="1">
      <c r="A58" s="73">
        <v>50</v>
      </c>
      <c r="B58" s="93" t="s">
        <v>386</v>
      </c>
      <c r="C58" s="93" t="s">
        <v>432</v>
      </c>
      <c r="D58" s="93" t="s">
        <v>699</v>
      </c>
      <c r="E58" s="94">
        <v>48</v>
      </c>
      <c r="F58" s="94">
        <v>16</v>
      </c>
      <c r="G58" s="64">
        <f>VLOOKUP(D58,NOI!$C$10:$L$217,8,0)</f>
        <v>11</v>
      </c>
      <c r="H58" s="64">
        <f t="shared" si="0"/>
        <v>75</v>
      </c>
    </row>
    <row r="59" spans="1:8" ht="20.100000000000001" customHeight="1">
      <c r="A59" s="73">
        <v>51</v>
      </c>
      <c r="B59" s="93" t="s">
        <v>384</v>
      </c>
      <c r="C59" s="93" t="s">
        <v>433</v>
      </c>
      <c r="D59" s="93" t="s">
        <v>1153</v>
      </c>
      <c r="E59" s="94">
        <v>50</v>
      </c>
      <c r="F59" s="94">
        <v>13</v>
      </c>
      <c r="G59" s="64">
        <f>VLOOKUP(D59,NOI!$C$10:$L$217,8,0)</f>
        <v>11</v>
      </c>
      <c r="H59" s="64">
        <f t="shared" si="0"/>
        <v>74</v>
      </c>
    </row>
    <row r="60" spans="1:8" ht="20.100000000000001" customHeight="1">
      <c r="A60" s="73">
        <v>52</v>
      </c>
      <c r="B60" s="93" t="s">
        <v>384</v>
      </c>
      <c r="C60" s="93" t="s">
        <v>434</v>
      </c>
      <c r="D60" s="93" t="s">
        <v>1241</v>
      </c>
      <c r="E60" s="94">
        <v>55</v>
      </c>
      <c r="F60" s="94">
        <v>22</v>
      </c>
      <c r="G60" s="64">
        <f>VLOOKUP(D60,NOI!$C$10:$L$217,8,0)</f>
        <v>9</v>
      </c>
      <c r="H60" s="64">
        <f t="shared" si="0"/>
        <v>86</v>
      </c>
    </row>
    <row r="61" spans="1:8" ht="20.100000000000001" customHeight="1">
      <c r="A61" s="73">
        <v>53</v>
      </c>
      <c r="B61" s="93" t="s">
        <v>384</v>
      </c>
      <c r="C61" s="93" t="s">
        <v>435</v>
      </c>
      <c r="D61" s="93" t="s">
        <v>885</v>
      </c>
      <c r="E61" s="94">
        <v>27</v>
      </c>
      <c r="F61" s="94">
        <v>8</v>
      </c>
      <c r="G61" s="64">
        <f>VLOOKUP(D61,NOI!$C$10:$L$217,8,0)</f>
        <v>12</v>
      </c>
      <c r="H61" s="64">
        <f t="shared" si="0"/>
        <v>47</v>
      </c>
    </row>
    <row r="62" spans="1:8" ht="20.100000000000001" customHeight="1">
      <c r="A62" s="73">
        <v>54</v>
      </c>
      <c r="B62" s="93" t="s">
        <v>386</v>
      </c>
      <c r="C62" s="93" t="s">
        <v>436</v>
      </c>
      <c r="D62" s="93" t="s">
        <v>609</v>
      </c>
      <c r="E62" s="94">
        <v>39</v>
      </c>
      <c r="F62" s="94">
        <v>19</v>
      </c>
      <c r="G62" s="64">
        <f>VLOOKUP(D62,NOI!$C$10:$L$217,8,0)</f>
        <v>12</v>
      </c>
      <c r="H62" s="64">
        <f t="shared" si="0"/>
        <v>70</v>
      </c>
    </row>
    <row r="63" spans="1:8" ht="20.100000000000001" customHeight="1">
      <c r="A63" s="73">
        <v>55</v>
      </c>
      <c r="B63" s="93" t="s">
        <v>386</v>
      </c>
      <c r="C63" s="93" t="s">
        <v>437</v>
      </c>
      <c r="D63" s="93" t="s">
        <v>743</v>
      </c>
      <c r="E63" s="94">
        <v>30</v>
      </c>
      <c r="F63" s="94">
        <v>20</v>
      </c>
      <c r="G63" s="64">
        <f>VLOOKUP(D63,NOI!$C$10:$L$217,8,0)</f>
        <v>7</v>
      </c>
      <c r="H63" s="64">
        <f t="shared" si="0"/>
        <v>57</v>
      </c>
    </row>
    <row r="64" spans="1:8" ht="20.100000000000001" customHeight="1">
      <c r="A64" s="73">
        <v>56</v>
      </c>
      <c r="B64" s="93" t="s">
        <v>386</v>
      </c>
      <c r="C64" s="93" t="s">
        <v>438</v>
      </c>
      <c r="D64" s="93" t="s">
        <v>719</v>
      </c>
      <c r="E64" s="94" t="s">
        <v>162</v>
      </c>
      <c r="F64" s="94" t="s">
        <v>162</v>
      </c>
      <c r="G64" s="64" t="str">
        <f>VLOOKUP(D64,NOI!$C$10:$L$217,8,0)</f>
        <v>-</v>
      </c>
      <c r="H64" s="64">
        <f t="shared" si="0"/>
        <v>0</v>
      </c>
    </row>
    <row r="65" spans="1:8" ht="20.100000000000001" customHeight="1">
      <c r="A65" s="73">
        <v>57</v>
      </c>
      <c r="B65" s="93" t="s">
        <v>386</v>
      </c>
      <c r="C65" s="93" t="s">
        <v>439</v>
      </c>
      <c r="D65" s="93" t="s">
        <v>846</v>
      </c>
      <c r="E65" s="94">
        <v>34</v>
      </c>
      <c r="F65" s="94">
        <v>12</v>
      </c>
      <c r="G65" s="64">
        <f>VLOOKUP(D65,NOI!$C$10:$L$217,8,0)</f>
        <v>12</v>
      </c>
      <c r="H65" s="64">
        <f t="shared" si="0"/>
        <v>58</v>
      </c>
    </row>
    <row r="66" spans="1:8" ht="20.100000000000001" customHeight="1">
      <c r="A66" s="73">
        <v>58</v>
      </c>
      <c r="B66" s="93" t="s">
        <v>384</v>
      </c>
      <c r="C66" s="93" t="s">
        <v>440</v>
      </c>
      <c r="D66" s="93" t="s">
        <v>1072</v>
      </c>
      <c r="E66" s="94">
        <v>12</v>
      </c>
      <c r="F66" s="94">
        <v>12</v>
      </c>
      <c r="G66" s="64">
        <f>VLOOKUP(D66,NOI!$C$10:$L$217,8,0)</f>
        <v>13</v>
      </c>
      <c r="H66" s="64">
        <f t="shared" si="0"/>
        <v>37</v>
      </c>
    </row>
    <row r="67" spans="1:8" ht="20.100000000000001" customHeight="1">
      <c r="A67" s="73">
        <v>59</v>
      </c>
      <c r="B67" s="93" t="s">
        <v>386</v>
      </c>
      <c r="C67" s="93" t="s">
        <v>441</v>
      </c>
      <c r="D67" s="93" t="s">
        <v>618</v>
      </c>
      <c r="E67" s="94">
        <v>31</v>
      </c>
      <c r="F67" s="94">
        <v>18</v>
      </c>
      <c r="G67" s="64">
        <f>VLOOKUP(D67,NOI!$C$10:$L$217,8,0)</f>
        <v>12</v>
      </c>
      <c r="H67" s="64">
        <f t="shared" si="0"/>
        <v>61</v>
      </c>
    </row>
    <row r="68" spans="1:8" ht="20.100000000000001" customHeight="1">
      <c r="A68" s="73">
        <v>60</v>
      </c>
      <c r="B68" s="93" t="s">
        <v>384</v>
      </c>
      <c r="C68" s="93" t="s">
        <v>442</v>
      </c>
      <c r="D68" s="93" t="s">
        <v>892</v>
      </c>
      <c r="E68" s="94">
        <v>41</v>
      </c>
      <c r="F68" s="94">
        <v>14</v>
      </c>
      <c r="G68" s="64">
        <f>VLOOKUP(D68,NOI!$C$10:$L$217,8,0)</f>
        <v>12</v>
      </c>
      <c r="H68" s="64">
        <f t="shared" si="0"/>
        <v>67</v>
      </c>
    </row>
    <row r="69" spans="1:8" ht="20.100000000000001" customHeight="1">
      <c r="A69" s="73">
        <v>61</v>
      </c>
      <c r="B69" s="93" t="s">
        <v>386</v>
      </c>
      <c r="C69" s="93" t="s">
        <v>443</v>
      </c>
      <c r="D69" s="93" t="s">
        <v>835</v>
      </c>
      <c r="E69" s="94">
        <v>49</v>
      </c>
      <c r="F69" s="94">
        <v>21</v>
      </c>
      <c r="G69" s="64">
        <f>VLOOKUP(D69,NOI!$C$10:$L$217,8,0)</f>
        <v>12</v>
      </c>
      <c r="H69" s="64">
        <f t="shared" si="0"/>
        <v>82</v>
      </c>
    </row>
    <row r="70" spans="1:8" ht="20.100000000000001" customHeight="1">
      <c r="A70" s="73">
        <v>62</v>
      </c>
      <c r="B70" s="93" t="s">
        <v>384</v>
      </c>
      <c r="C70" s="93" t="s">
        <v>444</v>
      </c>
      <c r="D70" s="93" t="s">
        <v>1133</v>
      </c>
      <c r="E70" s="94">
        <v>29</v>
      </c>
      <c r="F70" s="94">
        <v>9</v>
      </c>
      <c r="G70" s="64">
        <f>VLOOKUP(D70,NOI!$C$10:$L$217,8,0)</f>
        <v>10</v>
      </c>
      <c r="H70" s="64">
        <f t="shared" si="0"/>
        <v>48</v>
      </c>
    </row>
    <row r="71" spans="1:8" ht="20.100000000000001" customHeight="1">
      <c r="A71" s="73">
        <v>63</v>
      </c>
      <c r="B71" s="93" t="s">
        <v>384</v>
      </c>
      <c r="C71" s="93" t="s">
        <v>445</v>
      </c>
      <c r="D71" s="93" t="s">
        <v>981</v>
      </c>
      <c r="E71" s="94">
        <v>19</v>
      </c>
      <c r="F71" s="94">
        <v>24</v>
      </c>
      <c r="G71" s="64">
        <f>VLOOKUP(D71,NOI!$C$10:$L$217,8,0)</f>
        <v>9</v>
      </c>
      <c r="H71" s="64">
        <f t="shared" si="0"/>
        <v>52</v>
      </c>
    </row>
    <row r="72" spans="1:8" ht="20.100000000000001" customHeight="1">
      <c r="A72" s="73">
        <v>64</v>
      </c>
      <c r="B72" s="93" t="s">
        <v>386</v>
      </c>
      <c r="C72" s="93" t="s">
        <v>446</v>
      </c>
      <c r="D72" s="93" t="s">
        <v>665</v>
      </c>
      <c r="E72" s="94">
        <v>30</v>
      </c>
      <c r="F72" s="94">
        <v>25</v>
      </c>
      <c r="G72" s="64">
        <f>VLOOKUP(D72,NOI!$C$10:$L$217,8,0)</f>
        <v>11</v>
      </c>
      <c r="H72" s="64">
        <f t="shared" si="0"/>
        <v>66</v>
      </c>
    </row>
    <row r="73" spans="1:8" ht="20.100000000000001" customHeight="1">
      <c r="A73" s="73">
        <v>65</v>
      </c>
      <c r="B73" s="93" t="s">
        <v>386</v>
      </c>
      <c r="C73" s="93" t="s">
        <v>447</v>
      </c>
      <c r="D73" s="93" t="s">
        <v>761</v>
      </c>
      <c r="E73" s="94">
        <v>13</v>
      </c>
      <c r="F73" s="94">
        <v>5</v>
      </c>
      <c r="G73" s="64">
        <f>VLOOKUP(D73,NOI!$C$10:$L$217,8,0)</f>
        <v>12</v>
      </c>
      <c r="H73" s="64">
        <f t="shared" si="0"/>
        <v>30</v>
      </c>
    </row>
    <row r="74" spans="1:8" ht="20.100000000000001" customHeight="1">
      <c r="A74" s="73">
        <v>66</v>
      </c>
      <c r="B74" s="93" t="s">
        <v>384</v>
      </c>
      <c r="C74" s="93" t="s">
        <v>448</v>
      </c>
      <c r="D74" s="93" t="s">
        <v>1192</v>
      </c>
      <c r="E74" s="94">
        <v>44</v>
      </c>
      <c r="F74" s="94">
        <v>22</v>
      </c>
      <c r="G74" s="64">
        <f>VLOOKUP(D74,NOI!$C$10:$L$217,8,0)</f>
        <v>14</v>
      </c>
      <c r="H74" s="64">
        <f t="shared" ref="H74:H137" si="1">SUM(E74:G74)</f>
        <v>80</v>
      </c>
    </row>
    <row r="75" spans="1:8" ht="20.100000000000001" customHeight="1">
      <c r="A75" s="73">
        <v>67</v>
      </c>
      <c r="B75" s="93" t="s">
        <v>384</v>
      </c>
      <c r="C75" s="93" t="s">
        <v>449</v>
      </c>
      <c r="D75" s="93" t="s">
        <v>1164</v>
      </c>
      <c r="E75" s="94">
        <v>48</v>
      </c>
      <c r="F75" s="94">
        <v>24</v>
      </c>
      <c r="G75" s="64">
        <f>VLOOKUP(D75,NOI!$C$10:$L$217,8,0)</f>
        <v>12</v>
      </c>
      <c r="H75" s="64">
        <f t="shared" si="1"/>
        <v>84</v>
      </c>
    </row>
    <row r="76" spans="1:8" ht="20.100000000000001" customHeight="1">
      <c r="A76" s="73">
        <v>68</v>
      </c>
      <c r="B76" s="93" t="s">
        <v>386</v>
      </c>
      <c r="C76" s="93" t="s">
        <v>450</v>
      </c>
      <c r="D76" s="93" t="s">
        <v>645</v>
      </c>
      <c r="E76" s="94">
        <v>14</v>
      </c>
      <c r="F76" s="94">
        <v>9</v>
      </c>
      <c r="G76" s="64">
        <f>VLOOKUP(D76,NOI!$C$10:$L$217,8,0)</f>
        <v>12</v>
      </c>
      <c r="H76" s="64">
        <f t="shared" si="1"/>
        <v>35</v>
      </c>
    </row>
    <row r="77" spans="1:8" ht="20.100000000000001" customHeight="1">
      <c r="A77" s="73">
        <v>69</v>
      </c>
      <c r="B77" s="93" t="s">
        <v>384</v>
      </c>
      <c r="C77" s="93" t="s">
        <v>451</v>
      </c>
      <c r="D77" s="93" t="s">
        <v>1148</v>
      </c>
      <c r="E77" s="94">
        <v>32</v>
      </c>
      <c r="F77" s="94">
        <v>15</v>
      </c>
      <c r="G77" s="64">
        <f>VLOOKUP(D77,NOI!$C$10:$L$217,8,0)</f>
        <v>10</v>
      </c>
      <c r="H77" s="64">
        <f t="shared" si="1"/>
        <v>57</v>
      </c>
    </row>
    <row r="78" spans="1:8" ht="20.100000000000001" customHeight="1">
      <c r="A78" s="73">
        <v>70</v>
      </c>
      <c r="B78" s="93" t="s">
        <v>384</v>
      </c>
      <c r="C78" s="93" t="s">
        <v>452</v>
      </c>
      <c r="D78" s="93" t="s">
        <v>1219</v>
      </c>
      <c r="E78" s="94">
        <v>32</v>
      </c>
      <c r="F78" s="94">
        <v>25</v>
      </c>
      <c r="G78" s="64">
        <f>VLOOKUP(D78,NOI!$C$10:$L$217,8,0)</f>
        <v>12</v>
      </c>
      <c r="H78" s="64">
        <f t="shared" si="1"/>
        <v>69</v>
      </c>
    </row>
    <row r="79" spans="1:8" ht="20.100000000000001" customHeight="1">
      <c r="A79" s="73">
        <v>71</v>
      </c>
      <c r="B79" s="93" t="s">
        <v>384</v>
      </c>
      <c r="C79" s="93" t="s">
        <v>453</v>
      </c>
      <c r="D79" s="93" t="s">
        <v>1196</v>
      </c>
      <c r="E79" s="94">
        <v>47</v>
      </c>
      <c r="F79" s="94">
        <v>19</v>
      </c>
      <c r="G79" s="64">
        <f>VLOOKUP(D79,NOI!$C$10:$L$217,8,0)</f>
        <v>12</v>
      </c>
      <c r="H79" s="64">
        <f t="shared" si="1"/>
        <v>78</v>
      </c>
    </row>
    <row r="80" spans="1:8" ht="20.100000000000001" customHeight="1">
      <c r="A80" s="73">
        <v>72</v>
      </c>
      <c r="B80" s="93" t="s">
        <v>384</v>
      </c>
      <c r="C80" s="93" t="s">
        <v>454</v>
      </c>
      <c r="D80" s="93" t="s">
        <v>900</v>
      </c>
      <c r="E80" s="94">
        <v>47</v>
      </c>
      <c r="F80" s="94">
        <v>21</v>
      </c>
      <c r="G80" s="64">
        <f>VLOOKUP(D80,NOI!$C$10:$L$217,8,0)</f>
        <v>13</v>
      </c>
      <c r="H80" s="64">
        <f t="shared" si="1"/>
        <v>81</v>
      </c>
    </row>
    <row r="81" spans="1:8" ht="20.100000000000001" customHeight="1">
      <c r="A81" s="73">
        <v>73</v>
      </c>
      <c r="B81" s="93" t="s">
        <v>386</v>
      </c>
      <c r="C81" s="93" t="s">
        <v>455</v>
      </c>
      <c r="D81" s="93" t="s">
        <v>722</v>
      </c>
      <c r="E81" s="94">
        <v>28</v>
      </c>
      <c r="F81" s="94">
        <v>20</v>
      </c>
      <c r="G81" s="64">
        <f>VLOOKUP(D81,NOI!$C$10:$L$217,8,0)</f>
        <v>11</v>
      </c>
      <c r="H81" s="64">
        <f t="shared" si="1"/>
        <v>59</v>
      </c>
    </row>
    <row r="82" spans="1:8" ht="20.100000000000001" customHeight="1">
      <c r="A82" s="73">
        <v>74</v>
      </c>
      <c r="B82" s="93" t="s">
        <v>384</v>
      </c>
      <c r="C82" s="93" t="s">
        <v>456</v>
      </c>
      <c r="D82" s="93" t="s">
        <v>949</v>
      </c>
      <c r="E82" s="94">
        <v>44</v>
      </c>
      <c r="F82" s="94">
        <v>20</v>
      </c>
      <c r="G82" s="64">
        <f>VLOOKUP(D82,NOI!$C$10:$L$217,8,0)</f>
        <v>12</v>
      </c>
      <c r="H82" s="64">
        <f t="shared" si="1"/>
        <v>76</v>
      </c>
    </row>
    <row r="83" spans="1:8" ht="20.100000000000001" customHeight="1">
      <c r="A83" s="73">
        <v>75</v>
      </c>
      <c r="B83" s="93" t="s">
        <v>384</v>
      </c>
      <c r="C83" s="93" t="s">
        <v>457</v>
      </c>
      <c r="D83" s="93" t="s">
        <v>1011</v>
      </c>
      <c r="E83" s="94" t="s">
        <v>162</v>
      </c>
      <c r="F83" s="94" t="s">
        <v>162</v>
      </c>
      <c r="G83" s="64" t="str">
        <f>VLOOKUP(D83,NOI!$C$10:$L$217,8,0)</f>
        <v>-</v>
      </c>
      <c r="H83" s="64">
        <f t="shared" si="1"/>
        <v>0</v>
      </c>
    </row>
    <row r="84" spans="1:8" ht="20.100000000000001" customHeight="1">
      <c r="A84" s="73">
        <v>76</v>
      </c>
      <c r="B84" s="93" t="s">
        <v>386</v>
      </c>
      <c r="C84" s="93" t="s">
        <v>458</v>
      </c>
      <c r="D84" s="93" t="s">
        <v>868</v>
      </c>
      <c r="E84" s="94">
        <v>38</v>
      </c>
      <c r="F84" s="94">
        <v>24</v>
      </c>
      <c r="G84" s="64">
        <f>VLOOKUP(D84,NOI!$C$10:$L$217,8,0)</f>
        <v>11</v>
      </c>
      <c r="H84" s="64">
        <f t="shared" si="1"/>
        <v>73</v>
      </c>
    </row>
    <row r="85" spans="1:8" ht="20.100000000000001" customHeight="1">
      <c r="A85" s="73">
        <v>77</v>
      </c>
      <c r="B85" s="93" t="s">
        <v>384</v>
      </c>
      <c r="C85" s="93" t="s">
        <v>459</v>
      </c>
      <c r="D85" s="93" t="s">
        <v>1080</v>
      </c>
      <c r="E85" s="94">
        <v>34</v>
      </c>
      <c r="F85" s="94">
        <v>21</v>
      </c>
      <c r="G85" s="64">
        <f>VLOOKUP(D85,NOI!$C$10:$L$217,8,0)</f>
        <v>12</v>
      </c>
      <c r="H85" s="64">
        <f t="shared" si="1"/>
        <v>67</v>
      </c>
    </row>
    <row r="86" spans="1:8" ht="20.100000000000001" customHeight="1">
      <c r="A86" s="73">
        <v>78</v>
      </c>
      <c r="B86" s="93" t="s">
        <v>386</v>
      </c>
      <c r="C86" s="93" t="s">
        <v>460</v>
      </c>
      <c r="D86" s="93" t="s">
        <v>669</v>
      </c>
      <c r="E86" s="94">
        <v>51</v>
      </c>
      <c r="F86" s="94">
        <v>22</v>
      </c>
      <c r="G86" s="64">
        <f>VLOOKUP(D86,NOI!$C$10:$L$217,8,0)</f>
        <v>14</v>
      </c>
      <c r="H86" s="64">
        <f t="shared" si="1"/>
        <v>87</v>
      </c>
    </row>
    <row r="87" spans="1:8" ht="20.100000000000001" customHeight="1">
      <c r="A87" s="73">
        <v>79</v>
      </c>
      <c r="B87" s="93" t="s">
        <v>384</v>
      </c>
      <c r="C87" s="93" t="s">
        <v>461</v>
      </c>
      <c r="D87" s="93" t="s">
        <v>1120</v>
      </c>
      <c r="E87" s="94">
        <v>29</v>
      </c>
      <c r="F87" s="94">
        <v>19</v>
      </c>
      <c r="G87" s="64">
        <f>VLOOKUP(D87,NOI!$C$10:$L$217,8,0)</f>
        <v>10</v>
      </c>
      <c r="H87" s="64">
        <f t="shared" si="1"/>
        <v>58</v>
      </c>
    </row>
    <row r="88" spans="1:8" ht="20.100000000000001" customHeight="1">
      <c r="A88" s="73">
        <v>80</v>
      </c>
      <c r="B88" s="93" t="s">
        <v>384</v>
      </c>
      <c r="C88" s="93" t="s">
        <v>462</v>
      </c>
      <c r="D88" s="93" t="s">
        <v>1223</v>
      </c>
      <c r="E88" s="94">
        <v>35</v>
      </c>
      <c r="F88" s="94">
        <v>19</v>
      </c>
      <c r="G88" s="64">
        <f>VLOOKUP(D88,NOI!$C$10:$L$217,8,0)</f>
        <v>11</v>
      </c>
      <c r="H88" s="64">
        <f t="shared" si="1"/>
        <v>65</v>
      </c>
    </row>
    <row r="89" spans="1:8" ht="20.100000000000001" customHeight="1">
      <c r="A89" s="73">
        <v>81</v>
      </c>
      <c r="B89" s="93" t="s">
        <v>384</v>
      </c>
      <c r="C89" s="93" t="s">
        <v>463</v>
      </c>
      <c r="D89" s="93" t="s">
        <v>1108</v>
      </c>
      <c r="E89" s="94">
        <v>14</v>
      </c>
      <c r="F89" s="94">
        <v>4</v>
      </c>
      <c r="G89" s="64">
        <f>VLOOKUP(D89,NOI!$C$10:$L$217,8,0)</f>
        <v>9</v>
      </c>
      <c r="H89" s="64">
        <f t="shared" si="1"/>
        <v>27</v>
      </c>
    </row>
    <row r="90" spans="1:8" ht="20.100000000000001" customHeight="1">
      <c r="A90" s="73">
        <v>82</v>
      </c>
      <c r="B90" s="93" t="s">
        <v>386</v>
      </c>
      <c r="C90" s="93" t="s">
        <v>464</v>
      </c>
      <c r="D90" s="93" t="s">
        <v>635</v>
      </c>
      <c r="E90" s="94">
        <v>21</v>
      </c>
      <c r="F90" s="94">
        <v>7</v>
      </c>
      <c r="G90" s="64">
        <f>VLOOKUP(D90,NOI!$C$10:$L$217,8,0)</f>
        <v>10</v>
      </c>
      <c r="H90" s="64">
        <f t="shared" si="1"/>
        <v>38</v>
      </c>
    </row>
    <row r="91" spans="1:8" ht="20.100000000000001" customHeight="1">
      <c r="A91" s="73">
        <v>83</v>
      </c>
      <c r="B91" s="93" t="s">
        <v>384</v>
      </c>
      <c r="C91" s="93" t="s">
        <v>465</v>
      </c>
      <c r="D91" s="93" t="s">
        <v>907</v>
      </c>
      <c r="E91" s="94">
        <v>42</v>
      </c>
      <c r="F91" s="94">
        <v>23</v>
      </c>
      <c r="G91" s="64">
        <f>VLOOKUP(D91,NOI!$C$10:$L$217,8,0)</f>
        <v>11</v>
      </c>
      <c r="H91" s="64">
        <f t="shared" si="1"/>
        <v>76</v>
      </c>
    </row>
    <row r="92" spans="1:8" ht="20.100000000000001" customHeight="1">
      <c r="A92" s="73">
        <v>84</v>
      </c>
      <c r="B92" s="93" t="s">
        <v>384</v>
      </c>
      <c r="C92" s="93" t="s">
        <v>466</v>
      </c>
      <c r="D92" s="93" t="s">
        <v>1044</v>
      </c>
      <c r="E92" s="94">
        <v>44</v>
      </c>
      <c r="F92" s="94">
        <v>11</v>
      </c>
      <c r="G92" s="64">
        <f>VLOOKUP(D92,NOI!$C$10:$L$217,8,0)</f>
        <v>10</v>
      </c>
      <c r="H92" s="64">
        <f t="shared" si="1"/>
        <v>65</v>
      </c>
    </row>
    <row r="93" spans="1:8" ht="20.100000000000001" customHeight="1">
      <c r="A93" s="73">
        <v>85</v>
      </c>
      <c r="B93" s="93" t="s">
        <v>386</v>
      </c>
      <c r="C93" s="93" t="s">
        <v>467</v>
      </c>
      <c r="D93" s="93" t="s">
        <v>851</v>
      </c>
      <c r="E93" s="94">
        <v>12</v>
      </c>
      <c r="F93" s="94">
        <v>5</v>
      </c>
      <c r="G93" s="64">
        <f>VLOOKUP(D93,NOI!$C$10:$L$217,8,0)</f>
        <v>10</v>
      </c>
      <c r="H93" s="64">
        <f t="shared" si="1"/>
        <v>27</v>
      </c>
    </row>
    <row r="94" spans="1:8" ht="20.100000000000001" customHeight="1">
      <c r="A94" s="73">
        <v>86</v>
      </c>
      <c r="B94" s="93" t="s">
        <v>384</v>
      </c>
      <c r="C94" s="93" t="s">
        <v>468</v>
      </c>
      <c r="D94" s="93" t="s">
        <v>975</v>
      </c>
      <c r="E94" s="94">
        <v>38</v>
      </c>
      <c r="F94" s="94">
        <v>22</v>
      </c>
      <c r="G94" s="64">
        <f>VLOOKUP(D94,NOI!$C$10:$L$217,8,0)</f>
        <v>12</v>
      </c>
      <c r="H94" s="64">
        <f t="shared" si="1"/>
        <v>72</v>
      </c>
    </row>
    <row r="95" spans="1:8" ht="20.100000000000001" customHeight="1">
      <c r="A95" s="73">
        <v>87</v>
      </c>
      <c r="B95" s="93" t="s">
        <v>386</v>
      </c>
      <c r="C95" s="93" t="s">
        <v>301</v>
      </c>
      <c r="D95" s="93" t="s">
        <v>319</v>
      </c>
      <c r="E95" s="94">
        <v>23</v>
      </c>
      <c r="F95" s="94">
        <v>11</v>
      </c>
      <c r="G95" s="64">
        <f>VLOOKUP(D95,NOI!$C$10:$L$217,8,0)</f>
        <v>5</v>
      </c>
      <c r="H95" s="64">
        <f t="shared" si="1"/>
        <v>39</v>
      </c>
    </row>
    <row r="96" spans="1:8" ht="20.100000000000001" customHeight="1">
      <c r="A96" s="73">
        <v>88</v>
      </c>
      <c r="B96" s="93" t="s">
        <v>386</v>
      </c>
      <c r="C96" s="93" t="s">
        <v>469</v>
      </c>
      <c r="D96" s="93" t="s">
        <v>871</v>
      </c>
      <c r="E96" s="94">
        <v>53</v>
      </c>
      <c r="F96" s="94">
        <v>21</v>
      </c>
      <c r="G96" s="64">
        <f>VLOOKUP(D96,NOI!$C$10:$L$217,8,0)</f>
        <v>9</v>
      </c>
      <c r="H96" s="64">
        <f t="shared" si="1"/>
        <v>83</v>
      </c>
    </row>
    <row r="97" spans="1:8" ht="20.100000000000001" customHeight="1">
      <c r="A97" s="73">
        <v>89</v>
      </c>
      <c r="B97" s="93" t="s">
        <v>386</v>
      </c>
      <c r="C97" s="93" t="s">
        <v>470</v>
      </c>
      <c r="D97" s="93" t="s">
        <v>725</v>
      </c>
      <c r="E97" s="94">
        <v>31</v>
      </c>
      <c r="F97" s="94">
        <v>23</v>
      </c>
      <c r="G97" s="64">
        <f>VLOOKUP(D97,NOI!$C$10:$L$217,8,0)</f>
        <v>12</v>
      </c>
      <c r="H97" s="64">
        <f t="shared" si="1"/>
        <v>66</v>
      </c>
    </row>
    <row r="98" spans="1:8" ht="20.100000000000001" customHeight="1">
      <c r="A98" s="73">
        <v>90</v>
      </c>
      <c r="B98" s="93" t="s">
        <v>386</v>
      </c>
      <c r="C98" s="93" t="s">
        <v>471</v>
      </c>
      <c r="D98" s="93" t="s">
        <v>672</v>
      </c>
      <c r="E98" s="94">
        <v>38</v>
      </c>
      <c r="F98" s="94">
        <v>18</v>
      </c>
      <c r="G98" s="64">
        <f>VLOOKUP(D98,NOI!$C$10:$L$217,8,0)</f>
        <v>14</v>
      </c>
      <c r="H98" s="64">
        <f t="shared" si="1"/>
        <v>70</v>
      </c>
    </row>
    <row r="99" spans="1:8" ht="20.100000000000001" customHeight="1">
      <c r="A99" s="73">
        <v>91</v>
      </c>
      <c r="B99" s="93" t="s">
        <v>386</v>
      </c>
      <c r="C99" s="93" t="s">
        <v>472</v>
      </c>
      <c r="D99" s="93" t="s">
        <v>694</v>
      </c>
      <c r="E99" s="94">
        <v>39</v>
      </c>
      <c r="F99" s="94">
        <v>6</v>
      </c>
      <c r="G99" s="64">
        <f>VLOOKUP(D99,NOI!$C$10:$L$217,8,0)</f>
        <v>12</v>
      </c>
      <c r="H99" s="64">
        <f t="shared" si="1"/>
        <v>57</v>
      </c>
    </row>
    <row r="100" spans="1:8" ht="20.100000000000001" customHeight="1">
      <c r="A100" s="73">
        <v>92</v>
      </c>
      <c r="B100" s="93" t="s">
        <v>384</v>
      </c>
      <c r="C100" s="93" t="s">
        <v>473</v>
      </c>
      <c r="D100" s="93" t="s">
        <v>1112</v>
      </c>
      <c r="E100" s="94">
        <v>41</v>
      </c>
      <c r="F100" s="94">
        <v>20</v>
      </c>
      <c r="G100" s="64">
        <f>VLOOKUP(D100,NOI!$C$10:$L$217,8,0)</f>
        <v>12</v>
      </c>
      <c r="H100" s="64">
        <f t="shared" si="1"/>
        <v>73</v>
      </c>
    </row>
    <row r="101" spans="1:8" ht="20.100000000000001" customHeight="1">
      <c r="A101" s="73">
        <v>93</v>
      </c>
      <c r="B101" s="93" t="s">
        <v>384</v>
      </c>
      <c r="C101" s="93" t="s">
        <v>474</v>
      </c>
      <c r="D101" s="93" t="s">
        <v>1215</v>
      </c>
      <c r="E101" s="94">
        <v>29</v>
      </c>
      <c r="F101" s="94">
        <v>15</v>
      </c>
      <c r="G101" s="64">
        <f>VLOOKUP(D101,NOI!$C$10:$L$217,8,0)</f>
        <v>13</v>
      </c>
      <c r="H101" s="64">
        <f t="shared" si="1"/>
        <v>57</v>
      </c>
    </row>
    <row r="102" spans="1:8" ht="20.100000000000001" customHeight="1">
      <c r="A102" s="73">
        <v>94</v>
      </c>
      <c r="B102" s="93" t="s">
        <v>386</v>
      </c>
      <c r="C102" s="93" t="s">
        <v>475</v>
      </c>
      <c r="D102" s="93" t="s">
        <v>789</v>
      </c>
      <c r="E102" s="94" t="s">
        <v>162</v>
      </c>
      <c r="F102" s="94" t="s">
        <v>162</v>
      </c>
      <c r="G102" s="64" t="str">
        <f>VLOOKUP(D102,NOI!$C$10:$L$217,8,0)</f>
        <v>-</v>
      </c>
      <c r="H102" s="64">
        <f t="shared" si="1"/>
        <v>0</v>
      </c>
    </row>
    <row r="103" spans="1:8" ht="20.100000000000001" customHeight="1">
      <c r="A103" s="73">
        <v>95</v>
      </c>
      <c r="B103" s="93" t="s">
        <v>386</v>
      </c>
      <c r="C103" s="93" t="s">
        <v>476</v>
      </c>
      <c r="D103" s="93" t="s">
        <v>663</v>
      </c>
      <c r="E103" s="94">
        <v>20</v>
      </c>
      <c r="F103" s="94">
        <v>8</v>
      </c>
      <c r="G103" s="64">
        <f>VLOOKUP(D103,NOI!$C$10:$L$217,8,0)</f>
        <v>14</v>
      </c>
      <c r="H103" s="64">
        <f t="shared" si="1"/>
        <v>42</v>
      </c>
    </row>
    <row r="104" spans="1:8" ht="20.100000000000001" customHeight="1">
      <c r="A104" s="73">
        <v>96</v>
      </c>
      <c r="B104" s="93" t="s">
        <v>384</v>
      </c>
      <c r="C104" s="93" t="s">
        <v>477</v>
      </c>
      <c r="D104" s="93" t="s">
        <v>1227</v>
      </c>
      <c r="E104" s="94">
        <v>21</v>
      </c>
      <c r="F104" s="94">
        <v>5</v>
      </c>
      <c r="G104" s="64">
        <f>VLOOKUP(D104,NOI!$C$10:$L$217,8,0)</f>
        <v>10</v>
      </c>
      <c r="H104" s="64">
        <f t="shared" si="1"/>
        <v>36</v>
      </c>
    </row>
    <row r="105" spans="1:8" ht="20.100000000000001" customHeight="1">
      <c r="A105" s="73">
        <v>97</v>
      </c>
      <c r="B105" s="93" t="s">
        <v>386</v>
      </c>
      <c r="C105" s="93" t="s">
        <v>478</v>
      </c>
      <c r="D105" s="93" t="s">
        <v>615</v>
      </c>
      <c r="E105" s="94">
        <v>17</v>
      </c>
      <c r="F105" s="94">
        <v>11</v>
      </c>
      <c r="G105" s="64">
        <f>VLOOKUP(D105,NOI!$C$10:$L$217,8,0)</f>
        <v>12</v>
      </c>
      <c r="H105" s="64">
        <f t="shared" si="1"/>
        <v>40</v>
      </c>
    </row>
    <row r="106" spans="1:8" ht="20.100000000000001" customHeight="1">
      <c r="A106" s="73">
        <v>98</v>
      </c>
      <c r="B106" s="93" t="s">
        <v>386</v>
      </c>
      <c r="C106" s="93" t="s">
        <v>479</v>
      </c>
      <c r="D106" s="93" t="s">
        <v>822</v>
      </c>
      <c r="E106" s="94">
        <v>45</v>
      </c>
      <c r="F106" s="94">
        <v>17</v>
      </c>
      <c r="G106" s="64">
        <f>VLOOKUP(D106,NOI!$C$10:$L$217,8,0)</f>
        <v>12</v>
      </c>
      <c r="H106" s="64">
        <f t="shared" si="1"/>
        <v>74</v>
      </c>
    </row>
    <row r="107" spans="1:8" ht="20.100000000000001" customHeight="1">
      <c r="A107" s="73">
        <v>99</v>
      </c>
      <c r="B107" s="93" t="s">
        <v>386</v>
      </c>
      <c r="C107" s="93" t="s">
        <v>302</v>
      </c>
      <c r="D107" s="93" t="s">
        <v>317</v>
      </c>
      <c r="E107" s="94">
        <v>39</v>
      </c>
      <c r="F107" s="94">
        <v>19</v>
      </c>
      <c r="G107" s="64">
        <f>VLOOKUP(D107,NOI!$C$10:$L$217,8,0)</f>
        <v>12</v>
      </c>
      <c r="H107" s="64">
        <f t="shared" si="1"/>
        <v>70</v>
      </c>
    </row>
    <row r="108" spans="1:8" ht="20.100000000000001" customHeight="1">
      <c r="A108" s="73">
        <v>100</v>
      </c>
      <c r="B108" s="93" t="s">
        <v>386</v>
      </c>
      <c r="C108" s="93" t="s">
        <v>480</v>
      </c>
      <c r="D108" s="93" t="s">
        <v>783</v>
      </c>
      <c r="E108" s="94">
        <v>31</v>
      </c>
      <c r="F108" s="94">
        <v>15</v>
      </c>
      <c r="G108" s="64">
        <f>VLOOKUP(D108,NOI!$C$10:$L$217,8,0)</f>
        <v>10</v>
      </c>
      <c r="H108" s="64">
        <f t="shared" si="1"/>
        <v>56</v>
      </c>
    </row>
    <row r="109" spans="1:8" ht="20.100000000000001" customHeight="1">
      <c r="A109" s="73">
        <v>101</v>
      </c>
      <c r="B109" s="93" t="s">
        <v>386</v>
      </c>
      <c r="C109" s="93" t="s">
        <v>481</v>
      </c>
      <c r="D109" s="93" t="s">
        <v>820</v>
      </c>
      <c r="E109" s="94">
        <v>34</v>
      </c>
      <c r="F109" s="94">
        <v>8</v>
      </c>
      <c r="G109" s="64">
        <f>VLOOKUP(D109,NOI!$C$10:$L$217,8,0)</f>
        <v>12</v>
      </c>
      <c r="H109" s="64">
        <f t="shared" si="1"/>
        <v>54</v>
      </c>
    </row>
    <row r="110" spans="1:8" ht="20.100000000000001" customHeight="1">
      <c r="A110" s="73">
        <v>102</v>
      </c>
      <c r="B110" s="93" t="s">
        <v>386</v>
      </c>
      <c r="C110" s="93" t="s">
        <v>482</v>
      </c>
      <c r="D110" s="93" t="s">
        <v>830</v>
      </c>
      <c r="E110" s="94">
        <v>20</v>
      </c>
      <c r="F110" s="94">
        <v>24</v>
      </c>
      <c r="G110" s="64">
        <f>VLOOKUP(D110,NOI!$C$10:$L$217,8,0)</f>
        <v>10</v>
      </c>
      <c r="H110" s="64">
        <f t="shared" si="1"/>
        <v>54</v>
      </c>
    </row>
    <row r="111" spans="1:8" ht="20.100000000000001" customHeight="1">
      <c r="A111" s="73">
        <v>103</v>
      </c>
      <c r="B111" s="93" t="s">
        <v>384</v>
      </c>
      <c r="C111" s="93" t="s">
        <v>483</v>
      </c>
      <c r="D111" s="93" t="s">
        <v>1129</v>
      </c>
      <c r="E111" s="94">
        <v>46</v>
      </c>
      <c r="F111" s="94">
        <v>14</v>
      </c>
      <c r="G111" s="64">
        <f>VLOOKUP(D111,NOI!$C$10:$L$217,8,0)</f>
        <v>12</v>
      </c>
      <c r="H111" s="64">
        <f t="shared" si="1"/>
        <v>72</v>
      </c>
    </row>
    <row r="112" spans="1:8" ht="20.100000000000001" customHeight="1">
      <c r="A112" s="73">
        <v>104</v>
      </c>
      <c r="B112" s="93" t="s">
        <v>386</v>
      </c>
      <c r="C112" s="93" t="s">
        <v>484</v>
      </c>
      <c r="D112" s="93" t="s">
        <v>825</v>
      </c>
      <c r="E112" s="94">
        <v>28</v>
      </c>
      <c r="F112" s="94">
        <v>7</v>
      </c>
      <c r="G112" s="64">
        <f>VLOOKUP(D112,NOI!$C$10:$L$217,8,0)</f>
        <v>10</v>
      </c>
      <c r="H112" s="64">
        <f t="shared" si="1"/>
        <v>45</v>
      </c>
    </row>
    <row r="113" spans="1:8" ht="20.100000000000001" customHeight="1">
      <c r="A113" s="73">
        <v>105</v>
      </c>
      <c r="B113" s="93" t="s">
        <v>386</v>
      </c>
      <c r="C113" s="93" t="s">
        <v>485</v>
      </c>
      <c r="D113" s="93" t="s">
        <v>688</v>
      </c>
      <c r="E113" s="94">
        <v>14</v>
      </c>
      <c r="F113" s="94">
        <v>21</v>
      </c>
      <c r="G113" s="64">
        <f>VLOOKUP(D113,NOI!$C$10:$L$217,8,0)</f>
        <v>10</v>
      </c>
      <c r="H113" s="64">
        <f t="shared" si="1"/>
        <v>45</v>
      </c>
    </row>
    <row r="114" spans="1:8" ht="20.100000000000001" customHeight="1">
      <c r="A114" s="73">
        <v>106</v>
      </c>
      <c r="B114" s="93" t="s">
        <v>384</v>
      </c>
      <c r="C114" s="93" t="s">
        <v>486</v>
      </c>
      <c r="D114" s="93" t="s">
        <v>924</v>
      </c>
      <c r="E114" s="94">
        <v>30</v>
      </c>
      <c r="F114" s="94">
        <v>23</v>
      </c>
      <c r="G114" s="64">
        <f>VLOOKUP(D114,NOI!$C$10:$L$217,8,0)</f>
        <v>14</v>
      </c>
      <c r="H114" s="64">
        <f t="shared" si="1"/>
        <v>67</v>
      </c>
    </row>
    <row r="115" spans="1:8" ht="20.100000000000001" customHeight="1">
      <c r="A115" s="73">
        <v>107</v>
      </c>
      <c r="B115" s="93" t="s">
        <v>386</v>
      </c>
      <c r="C115" s="93" t="s">
        <v>487</v>
      </c>
      <c r="D115" s="93" t="s">
        <v>691</v>
      </c>
      <c r="E115" s="94">
        <v>29</v>
      </c>
      <c r="F115" s="94">
        <v>20</v>
      </c>
      <c r="G115" s="64">
        <f>VLOOKUP(D115,NOI!$C$10:$L$217,8,0)</f>
        <v>13</v>
      </c>
      <c r="H115" s="64">
        <f t="shared" si="1"/>
        <v>62</v>
      </c>
    </row>
    <row r="116" spans="1:8" ht="20.100000000000001" customHeight="1">
      <c r="A116" s="73">
        <v>108</v>
      </c>
      <c r="B116" s="93" t="s">
        <v>384</v>
      </c>
      <c r="C116" s="93" t="s">
        <v>488</v>
      </c>
      <c r="D116" s="93" t="s">
        <v>1097</v>
      </c>
      <c r="E116" s="94">
        <v>43</v>
      </c>
      <c r="F116" s="94">
        <v>22</v>
      </c>
      <c r="G116" s="64">
        <f>VLOOKUP(D116,NOI!$C$10:$L$217,8,0)</f>
        <v>11</v>
      </c>
      <c r="H116" s="64">
        <f t="shared" si="1"/>
        <v>76</v>
      </c>
    </row>
    <row r="117" spans="1:8" ht="20.100000000000001" customHeight="1">
      <c r="A117" s="73">
        <v>109</v>
      </c>
      <c r="B117" s="93" t="s">
        <v>384</v>
      </c>
      <c r="C117" s="93" t="s">
        <v>489</v>
      </c>
      <c r="D117" s="93" t="s">
        <v>1140</v>
      </c>
      <c r="E117" s="94">
        <v>19</v>
      </c>
      <c r="F117" s="94">
        <v>13</v>
      </c>
      <c r="G117" s="64">
        <f>VLOOKUP(D117,NOI!$C$10:$L$217,8,0)</f>
        <v>8</v>
      </c>
      <c r="H117" s="64">
        <f t="shared" si="1"/>
        <v>40</v>
      </c>
    </row>
    <row r="118" spans="1:8" ht="20.100000000000001" customHeight="1">
      <c r="A118" s="73">
        <v>110</v>
      </c>
      <c r="B118" s="93" t="s">
        <v>384</v>
      </c>
      <c r="C118" s="93" t="s">
        <v>490</v>
      </c>
      <c r="D118" s="93" t="s">
        <v>1168</v>
      </c>
      <c r="E118" s="94">
        <v>39</v>
      </c>
      <c r="F118" s="94">
        <v>22</v>
      </c>
      <c r="G118" s="64">
        <f>VLOOKUP(D118,NOI!$C$10:$L$217,8,0)</f>
        <v>10</v>
      </c>
      <c r="H118" s="64">
        <f t="shared" si="1"/>
        <v>71</v>
      </c>
    </row>
    <row r="119" spans="1:8" ht="20.100000000000001" customHeight="1">
      <c r="A119" s="73">
        <v>111</v>
      </c>
      <c r="B119" s="93" t="s">
        <v>384</v>
      </c>
      <c r="C119" s="93" t="s">
        <v>491</v>
      </c>
      <c r="D119" s="93" t="s">
        <v>904</v>
      </c>
      <c r="E119" s="94">
        <v>51</v>
      </c>
      <c r="F119" s="94">
        <v>22</v>
      </c>
      <c r="G119" s="64">
        <f>VLOOKUP(D119,NOI!$C$10:$L$217,8,0)</f>
        <v>12</v>
      </c>
      <c r="H119" s="64">
        <f t="shared" si="1"/>
        <v>85</v>
      </c>
    </row>
    <row r="120" spans="1:8" ht="20.100000000000001" customHeight="1">
      <c r="A120" s="73">
        <v>112</v>
      </c>
      <c r="B120" s="93" t="s">
        <v>384</v>
      </c>
      <c r="C120" s="93" t="s">
        <v>492</v>
      </c>
      <c r="D120" s="93" t="s">
        <v>1058</v>
      </c>
      <c r="E120" s="94" t="s">
        <v>162</v>
      </c>
      <c r="F120" s="94" t="s">
        <v>162</v>
      </c>
      <c r="G120" s="64" t="str">
        <f>VLOOKUP(D120,NOI!$C$10:$L$217,8,0)</f>
        <v>-</v>
      </c>
      <c r="H120" s="64">
        <f t="shared" si="1"/>
        <v>0</v>
      </c>
    </row>
    <row r="121" spans="1:8" ht="20.100000000000001" customHeight="1">
      <c r="A121" s="73">
        <v>113</v>
      </c>
      <c r="B121" s="93" t="s">
        <v>384</v>
      </c>
      <c r="C121" s="93" t="s">
        <v>493</v>
      </c>
      <c r="D121" s="93" t="s">
        <v>958</v>
      </c>
      <c r="E121" s="94">
        <v>51</v>
      </c>
      <c r="F121" s="94">
        <v>23</v>
      </c>
      <c r="G121" s="64">
        <f>VLOOKUP(D121,NOI!$C$10:$L$217,8,0)</f>
        <v>11</v>
      </c>
      <c r="H121" s="64">
        <f t="shared" si="1"/>
        <v>85</v>
      </c>
    </row>
    <row r="122" spans="1:8" ht="20.100000000000001" customHeight="1">
      <c r="A122" s="73">
        <v>114</v>
      </c>
      <c r="B122" s="93" t="s">
        <v>386</v>
      </c>
      <c r="C122" s="93" t="s">
        <v>494</v>
      </c>
      <c r="D122" s="93" t="s">
        <v>703</v>
      </c>
      <c r="E122" s="94">
        <v>51</v>
      </c>
      <c r="F122" s="94">
        <v>21</v>
      </c>
      <c r="G122" s="64">
        <f>VLOOKUP(D122,NOI!$C$10:$L$217,8,0)</f>
        <v>13</v>
      </c>
      <c r="H122" s="64">
        <f t="shared" si="1"/>
        <v>85</v>
      </c>
    </row>
    <row r="123" spans="1:8" ht="20.100000000000001" customHeight="1">
      <c r="A123" s="73">
        <v>115</v>
      </c>
      <c r="B123" s="93" t="s">
        <v>384</v>
      </c>
      <c r="C123" s="93" t="s">
        <v>495</v>
      </c>
      <c r="D123" s="93" t="s">
        <v>1093</v>
      </c>
      <c r="E123" s="94">
        <v>47</v>
      </c>
      <c r="F123" s="94">
        <v>20</v>
      </c>
      <c r="G123" s="64">
        <f>VLOOKUP(D123,NOI!$C$10:$L$217,8,0)</f>
        <v>14</v>
      </c>
      <c r="H123" s="64">
        <f t="shared" si="1"/>
        <v>81</v>
      </c>
    </row>
    <row r="124" spans="1:8" ht="20.100000000000001" customHeight="1">
      <c r="A124" s="73">
        <v>116</v>
      </c>
      <c r="B124" s="93" t="s">
        <v>386</v>
      </c>
      <c r="C124" s="93" t="s">
        <v>496</v>
      </c>
      <c r="D124" s="93" t="s">
        <v>626</v>
      </c>
      <c r="E124" s="94" t="s">
        <v>162</v>
      </c>
      <c r="F124" s="94" t="s">
        <v>162</v>
      </c>
      <c r="G124" s="64" t="str">
        <f>VLOOKUP(D124,NOI!$C$10:$L$217,8,0)</f>
        <v>-</v>
      </c>
      <c r="H124" s="64">
        <f t="shared" si="1"/>
        <v>0</v>
      </c>
    </row>
    <row r="125" spans="1:8" ht="20.100000000000001" customHeight="1">
      <c r="A125" s="73">
        <v>117</v>
      </c>
      <c r="B125" s="93" t="s">
        <v>386</v>
      </c>
      <c r="C125" s="93" t="s">
        <v>497</v>
      </c>
      <c r="D125" s="93" t="s">
        <v>685</v>
      </c>
      <c r="E125" s="94">
        <v>40</v>
      </c>
      <c r="F125" s="94">
        <v>20</v>
      </c>
      <c r="G125" s="64">
        <f>VLOOKUP(D125,NOI!$C$10:$L$217,8,0)</f>
        <v>13</v>
      </c>
      <c r="H125" s="64">
        <f t="shared" si="1"/>
        <v>73</v>
      </c>
    </row>
    <row r="126" spans="1:8" ht="20.100000000000001" customHeight="1">
      <c r="A126" s="73">
        <v>118</v>
      </c>
      <c r="B126" s="93" t="s">
        <v>386</v>
      </c>
      <c r="C126" s="93" t="s">
        <v>498</v>
      </c>
      <c r="D126" s="93" t="s">
        <v>737</v>
      </c>
      <c r="E126" s="94">
        <v>20</v>
      </c>
      <c r="F126" s="94">
        <v>7</v>
      </c>
      <c r="G126" s="64">
        <f>VLOOKUP(D126,NOI!$C$10:$L$217,8,0)</f>
        <v>7</v>
      </c>
      <c r="H126" s="64">
        <f t="shared" si="1"/>
        <v>34</v>
      </c>
    </row>
    <row r="127" spans="1:8" ht="20.100000000000001" customHeight="1">
      <c r="A127" s="73">
        <v>119</v>
      </c>
      <c r="B127" s="93" t="s">
        <v>386</v>
      </c>
      <c r="C127" s="93" t="s">
        <v>304</v>
      </c>
      <c r="D127" s="93" t="s">
        <v>323</v>
      </c>
      <c r="E127" s="94">
        <v>18</v>
      </c>
      <c r="F127" s="94">
        <v>4</v>
      </c>
      <c r="G127" s="64">
        <f>VLOOKUP(D127,NOI!$C$10:$L$217,8,0)</f>
        <v>10</v>
      </c>
      <c r="H127" s="64">
        <f t="shared" si="1"/>
        <v>32</v>
      </c>
    </row>
    <row r="128" spans="1:8" ht="20.100000000000001" customHeight="1">
      <c r="A128" s="73">
        <v>120</v>
      </c>
      <c r="B128" s="93" t="s">
        <v>386</v>
      </c>
      <c r="C128" s="93" t="s">
        <v>499</v>
      </c>
      <c r="D128" s="93" t="s">
        <v>776</v>
      </c>
      <c r="E128" s="94">
        <v>22</v>
      </c>
      <c r="F128" s="94">
        <v>9</v>
      </c>
      <c r="G128" s="64">
        <f>VLOOKUP(D128,NOI!$C$10:$L$217,8,0)</f>
        <v>11</v>
      </c>
      <c r="H128" s="64">
        <f t="shared" si="1"/>
        <v>42</v>
      </c>
    </row>
    <row r="129" spans="1:8" ht="20.100000000000001" customHeight="1">
      <c r="A129" s="73">
        <v>121</v>
      </c>
      <c r="B129" s="93" t="s">
        <v>386</v>
      </c>
      <c r="C129" s="93" t="s">
        <v>500</v>
      </c>
      <c r="D129" s="93" t="s">
        <v>792</v>
      </c>
      <c r="E129" s="94">
        <v>29</v>
      </c>
      <c r="F129" s="94">
        <v>15</v>
      </c>
      <c r="G129" s="64">
        <f>VLOOKUP(D129,NOI!$C$10:$L$217,8,0)</f>
        <v>10</v>
      </c>
      <c r="H129" s="64">
        <f t="shared" si="1"/>
        <v>54</v>
      </c>
    </row>
    <row r="130" spans="1:8" ht="20.100000000000001" customHeight="1">
      <c r="A130" s="73">
        <v>122</v>
      </c>
      <c r="B130" s="93" t="s">
        <v>386</v>
      </c>
      <c r="C130" s="93" t="s">
        <v>501</v>
      </c>
      <c r="D130" s="93" t="s">
        <v>861</v>
      </c>
      <c r="E130" s="94">
        <v>26</v>
      </c>
      <c r="F130" s="94">
        <v>8</v>
      </c>
      <c r="G130" s="64">
        <f>VLOOKUP(D130,NOI!$C$10:$L$217,8,0)</f>
        <v>11</v>
      </c>
      <c r="H130" s="64">
        <f t="shared" si="1"/>
        <v>45</v>
      </c>
    </row>
    <row r="131" spans="1:8" ht="20.100000000000001" customHeight="1">
      <c r="A131" s="73">
        <v>123</v>
      </c>
      <c r="B131" s="93" t="s">
        <v>386</v>
      </c>
      <c r="C131" s="93" t="s">
        <v>501</v>
      </c>
      <c r="D131" s="93" t="s">
        <v>863</v>
      </c>
      <c r="E131" s="94">
        <v>40</v>
      </c>
      <c r="F131" s="94">
        <v>24</v>
      </c>
      <c r="G131" s="64">
        <f>VLOOKUP(D131,NOI!$C$10:$L$217,8,0)</f>
        <v>12</v>
      </c>
      <c r="H131" s="64">
        <f t="shared" si="1"/>
        <v>76</v>
      </c>
    </row>
    <row r="132" spans="1:8" ht="20.100000000000001" customHeight="1">
      <c r="A132" s="73">
        <v>124</v>
      </c>
      <c r="B132" s="93" t="s">
        <v>384</v>
      </c>
      <c r="C132" s="93" t="s">
        <v>502</v>
      </c>
      <c r="D132" s="93" t="s">
        <v>883</v>
      </c>
      <c r="E132" s="94">
        <v>32</v>
      </c>
      <c r="F132" s="94">
        <v>8</v>
      </c>
      <c r="G132" s="64">
        <f>VLOOKUP(D132,NOI!$C$10:$L$217,8,0)</f>
        <v>11</v>
      </c>
      <c r="H132" s="64">
        <f t="shared" si="1"/>
        <v>51</v>
      </c>
    </row>
    <row r="133" spans="1:8" ht="20.100000000000001" customHeight="1">
      <c r="A133" s="73">
        <v>125</v>
      </c>
      <c r="B133" s="93" t="s">
        <v>384</v>
      </c>
      <c r="C133" s="93" t="s">
        <v>503</v>
      </c>
      <c r="D133" s="93" t="s">
        <v>897</v>
      </c>
      <c r="E133" s="94">
        <v>38</v>
      </c>
      <c r="F133" s="94">
        <v>14</v>
      </c>
      <c r="G133" s="64">
        <f>VLOOKUP(D133,NOI!$C$10:$L$217,8,0)</f>
        <v>12</v>
      </c>
      <c r="H133" s="64">
        <f t="shared" si="1"/>
        <v>64</v>
      </c>
    </row>
    <row r="134" spans="1:8" ht="20.100000000000001" customHeight="1">
      <c r="A134" s="73">
        <v>126</v>
      </c>
      <c r="B134" s="93" t="s">
        <v>384</v>
      </c>
      <c r="C134" s="93" t="s">
        <v>504</v>
      </c>
      <c r="D134" s="93" t="s">
        <v>978</v>
      </c>
      <c r="E134" s="94">
        <v>18</v>
      </c>
      <c r="F134" s="94">
        <v>21</v>
      </c>
      <c r="G134" s="64">
        <f>VLOOKUP(D134,NOI!$C$10:$L$217,8,0)</f>
        <v>12</v>
      </c>
      <c r="H134" s="64">
        <f t="shared" si="1"/>
        <v>51</v>
      </c>
    </row>
    <row r="135" spans="1:8" ht="20.100000000000001" customHeight="1">
      <c r="A135" s="73">
        <v>127</v>
      </c>
      <c r="B135" s="93" t="s">
        <v>384</v>
      </c>
      <c r="C135" s="93" t="s">
        <v>505</v>
      </c>
      <c r="D135" s="93" t="s">
        <v>1125</v>
      </c>
      <c r="E135" s="94">
        <v>25</v>
      </c>
      <c r="F135" s="94">
        <v>15</v>
      </c>
      <c r="G135" s="64">
        <f>VLOOKUP(D135,NOI!$C$10:$L$217,8,0)</f>
        <v>9</v>
      </c>
      <c r="H135" s="64">
        <f t="shared" si="1"/>
        <v>49</v>
      </c>
    </row>
    <row r="136" spans="1:8" ht="20.100000000000001" customHeight="1">
      <c r="A136" s="73">
        <v>128</v>
      </c>
      <c r="B136" s="93" t="s">
        <v>384</v>
      </c>
      <c r="C136" s="93" t="s">
        <v>506</v>
      </c>
      <c r="D136" s="93" t="s">
        <v>1171</v>
      </c>
      <c r="E136" s="94">
        <v>36</v>
      </c>
      <c r="F136" s="94">
        <v>24</v>
      </c>
      <c r="G136" s="64">
        <f>VLOOKUP(D136,NOI!$C$10:$L$217,8,0)</f>
        <v>9</v>
      </c>
      <c r="H136" s="64">
        <f t="shared" si="1"/>
        <v>69</v>
      </c>
    </row>
    <row r="137" spans="1:8" ht="20.100000000000001" customHeight="1">
      <c r="A137" s="73">
        <v>129</v>
      </c>
      <c r="B137" s="93" t="s">
        <v>384</v>
      </c>
      <c r="C137" s="93" t="s">
        <v>507</v>
      </c>
      <c r="D137" s="93" t="s">
        <v>1256</v>
      </c>
      <c r="E137" s="94">
        <v>37</v>
      </c>
      <c r="F137" s="94">
        <v>14</v>
      </c>
      <c r="G137" s="64">
        <f>VLOOKUP(D137,NOI!$C$10:$L$217,8,0)</f>
        <v>12</v>
      </c>
      <c r="H137" s="64">
        <f t="shared" si="1"/>
        <v>63</v>
      </c>
    </row>
    <row r="138" spans="1:8" ht="20.100000000000001" customHeight="1">
      <c r="A138" s="73">
        <v>130</v>
      </c>
      <c r="B138" s="93" t="s">
        <v>386</v>
      </c>
      <c r="C138" s="93" t="s">
        <v>508</v>
      </c>
      <c r="D138" s="93" t="s">
        <v>659</v>
      </c>
      <c r="E138" s="94">
        <v>48</v>
      </c>
      <c r="F138" s="94">
        <v>23</v>
      </c>
      <c r="G138" s="64">
        <f>VLOOKUP(D138,NOI!$C$10:$L$217,8,0)</f>
        <v>11</v>
      </c>
      <c r="H138" s="64">
        <f t="shared" ref="H138:H201" si="2">SUM(E138:G138)</f>
        <v>82</v>
      </c>
    </row>
    <row r="139" spans="1:8" ht="20.100000000000001" customHeight="1">
      <c r="A139" s="73">
        <v>131</v>
      </c>
      <c r="B139" s="93" t="s">
        <v>386</v>
      </c>
      <c r="C139" s="93" t="s">
        <v>508</v>
      </c>
      <c r="D139" s="93" t="s">
        <v>661</v>
      </c>
      <c r="E139" s="94">
        <v>21</v>
      </c>
      <c r="F139" s="94">
        <v>24</v>
      </c>
      <c r="G139" s="64">
        <f>VLOOKUP(D139,NOI!$C$10:$L$217,8,0)</f>
        <v>12</v>
      </c>
      <c r="H139" s="64">
        <f t="shared" si="2"/>
        <v>57</v>
      </c>
    </row>
    <row r="140" spans="1:8" ht="20.100000000000001" customHeight="1">
      <c r="A140" s="73">
        <v>132</v>
      </c>
      <c r="B140" s="93" t="s">
        <v>386</v>
      </c>
      <c r="C140" s="93" t="s">
        <v>509</v>
      </c>
      <c r="D140" s="93" t="s">
        <v>740</v>
      </c>
      <c r="E140" s="94">
        <v>19</v>
      </c>
      <c r="F140" s="94">
        <v>5</v>
      </c>
      <c r="G140" s="64">
        <f>VLOOKUP(D140,NOI!$C$10:$L$217,8,0)</f>
        <v>5</v>
      </c>
      <c r="H140" s="64">
        <f t="shared" si="2"/>
        <v>29</v>
      </c>
    </row>
    <row r="141" spans="1:8" ht="20.100000000000001" customHeight="1">
      <c r="A141" s="73">
        <v>133</v>
      </c>
      <c r="B141" s="93" t="s">
        <v>384</v>
      </c>
      <c r="C141" s="93" t="s">
        <v>510</v>
      </c>
      <c r="D141" s="93" t="s">
        <v>1206</v>
      </c>
      <c r="E141" s="94">
        <v>40</v>
      </c>
      <c r="F141" s="94">
        <v>22</v>
      </c>
      <c r="G141" s="64">
        <f>VLOOKUP(D141,NOI!$C$10:$L$217,8,0)</f>
        <v>9</v>
      </c>
      <c r="H141" s="64">
        <f t="shared" si="2"/>
        <v>71</v>
      </c>
    </row>
    <row r="142" spans="1:8" ht="20.100000000000001" customHeight="1">
      <c r="A142" s="73">
        <v>134</v>
      </c>
      <c r="B142" s="93" t="s">
        <v>384</v>
      </c>
      <c r="C142" s="93" t="s">
        <v>511</v>
      </c>
      <c r="D142" s="93" t="s">
        <v>1137</v>
      </c>
      <c r="E142" s="94">
        <v>39</v>
      </c>
      <c r="F142" s="94">
        <v>6</v>
      </c>
      <c r="G142" s="64">
        <f>VLOOKUP(D142,NOI!$C$10:$L$217,8,0)</f>
        <v>10</v>
      </c>
      <c r="H142" s="64">
        <f t="shared" si="2"/>
        <v>55</v>
      </c>
    </row>
    <row r="143" spans="1:8" ht="20.100000000000001" customHeight="1">
      <c r="A143" s="73">
        <v>135</v>
      </c>
      <c r="B143" s="93" t="s">
        <v>384</v>
      </c>
      <c r="C143" s="93" t="s">
        <v>512</v>
      </c>
      <c r="D143" s="93" t="s">
        <v>1065</v>
      </c>
      <c r="E143" s="94">
        <v>23</v>
      </c>
      <c r="F143" s="94">
        <v>23</v>
      </c>
      <c r="G143" s="64">
        <f>VLOOKUP(D143,NOI!$C$10:$L$217,8,0)</f>
        <v>13</v>
      </c>
      <c r="H143" s="64">
        <f t="shared" si="2"/>
        <v>59</v>
      </c>
    </row>
    <row r="144" spans="1:8" ht="20.100000000000001" customHeight="1">
      <c r="A144" s="73">
        <v>136</v>
      </c>
      <c r="B144" s="93" t="s">
        <v>384</v>
      </c>
      <c r="C144" s="93" t="s">
        <v>513</v>
      </c>
      <c r="D144" s="93" t="s">
        <v>912</v>
      </c>
      <c r="E144" s="94">
        <v>38</v>
      </c>
      <c r="F144" s="94">
        <v>5</v>
      </c>
      <c r="G144" s="64">
        <f>VLOOKUP(D144,NOI!$C$10:$L$217,8,0)</f>
        <v>11</v>
      </c>
      <c r="H144" s="64">
        <f t="shared" si="2"/>
        <v>54</v>
      </c>
    </row>
    <row r="145" spans="1:8" ht="20.100000000000001" customHeight="1">
      <c r="A145" s="73">
        <v>137</v>
      </c>
      <c r="B145" s="93" t="s">
        <v>384</v>
      </c>
      <c r="C145" s="93" t="s">
        <v>514</v>
      </c>
      <c r="D145" s="93" t="s">
        <v>1062</v>
      </c>
      <c r="E145" s="94">
        <v>45</v>
      </c>
      <c r="F145" s="94">
        <v>21</v>
      </c>
      <c r="G145" s="64">
        <f>VLOOKUP(D145,NOI!$C$10:$L$217,8,0)</f>
        <v>13</v>
      </c>
      <c r="H145" s="64">
        <f t="shared" si="2"/>
        <v>79</v>
      </c>
    </row>
    <row r="146" spans="1:8" ht="20.100000000000001" customHeight="1">
      <c r="A146" s="73">
        <v>138</v>
      </c>
      <c r="B146" s="93" t="s">
        <v>386</v>
      </c>
      <c r="C146" s="93" t="s">
        <v>515</v>
      </c>
      <c r="D146" s="93" t="s">
        <v>727</v>
      </c>
      <c r="E146" s="94">
        <v>24</v>
      </c>
      <c r="F146" s="94">
        <v>8</v>
      </c>
      <c r="G146" s="64">
        <f>VLOOKUP(D146,NOI!$C$10:$L$217,8,0)</f>
        <v>12</v>
      </c>
      <c r="H146" s="64">
        <f t="shared" si="2"/>
        <v>44</v>
      </c>
    </row>
    <row r="147" spans="1:8" ht="20.100000000000001" customHeight="1">
      <c r="A147" s="73">
        <v>139</v>
      </c>
      <c r="B147" s="93" t="s">
        <v>386</v>
      </c>
      <c r="C147" s="93" t="s">
        <v>516</v>
      </c>
      <c r="D147" s="93" t="s">
        <v>880</v>
      </c>
      <c r="E147" s="94">
        <v>34</v>
      </c>
      <c r="F147" s="94">
        <v>14</v>
      </c>
      <c r="G147" s="64">
        <f>VLOOKUP(D147,NOI!$C$10:$L$217,8,0)</f>
        <v>10</v>
      </c>
      <c r="H147" s="64">
        <f t="shared" si="2"/>
        <v>58</v>
      </c>
    </row>
    <row r="148" spans="1:8" ht="20.100000000000001" customHeight="1">
      <c r="A148" s="73">
        <v>140</v>
      </c>
      <c r="B148" s="93" t="s">
        <v>386</v>
      </c>
      <c r="C148" s="93" t="s">
        <v>517</v>
      </c>
      <c r="D148" s="93" t="s">
        <v>808</v>
      </c>
      <c r="E148" s="94">
        <v>22</v>
      </c>
      <c r="F148" s="94">
        <v>3</v>
      </c>
      <c r="G148" s="64">
        <f>VLOOKUP(D148,NOI!$C$10:$L$217,8,0)</f>
        <v>11</v>
      </c>
      <c r="H148" s="64">
        <f t="shared" si="2"/>
        <v>36</v>
      </c>
    </row>
    <row r="149" spans="1:8" ht="20.100000000000001" customHeight="1">
      <c r="A149" s="73">
        <v>141</v>
      </c>
      <c r="B149" s="93" t="s">
        <v>386</v>
      </c>
      <c r="C149" s="93" t="s">
        <v>518</v>
      </c>
      <c r="D149" s="93" t="s">
        <v>874</v>
      </c>
      <c r="E149" s="94">
        <v>52</v>
      </c>
      <c r="F149" s="94">
        <v>20</v>
      </c>
      <c r="G149" s="64">
        <f>VLOOKUP(D149,NOI!$C$10:$L$217,8,0)</f>
        <v>10</v>
      </c>
      <c r="H149" s="64">
        <f t="shared" si="2"/>
        <v>82</v>
      </c>
    </row>
    <row r="150" spans="1:8" ht="20.100000000000001" customHeight="1">
      <c r="A150" s="73">
        <v>142</v>
      </c>
      <c r="B150" s="93" t="s">
        <v>384</v>
      </c>
      <c r="C150" s="93" t="s">
        <v>519</v>
      </c>
      <c r="D150" s="93" t="s">
        <v>966</v>
      </c>
      <c r="E150" s="94">
        <v>32</v>
      </c>
      <c r="F150" s="94">
        <v>8</v>
      </c>
      <c r="G150" s="64">
        <f>VLOOKUP(D150,NOI!$C$10:$L$217,8,0)</f>
        <v>12</v>
      </c>
      <c r="H150" s="64">
        <f t="shared" si="2"/>
        <v>52</v>
      </c>
    </row>
    <row r="151" spans="1:8" ht="20.100000000000001" customHeight="1">
      <c r="A151" s="73">
        <v>143</v>
      </c>
      <c r="B151" s="93" t="s">
        <v>384</v>
      </c>
      <c r="C151" s="93" t="s">
        <v>520</v>
      </c>
      <c r="D151" s="93" t="s">
        <v>1178</v>
      </c>
      <c r="E151" s="94">
        <v>41</v>
      </c>
      <c r="F151" s="94">
        <v>20</v>
      </c>
      <c r="G151" s="64">
        <f>VLOOKUP(D151,NOI!$C$10:$L$217,8,0)</f>
        <v>9</v>
      </c>
      <c r="H151" s="64">
        <f t="shared" si="2"/>
        <v>70</v>
      </c>
    </row>
    <row r="152" spans="1:8" ht="20.100000000000001" customHeight="1">
      <c r="A152" s="73">
        <v>144</v>
      </c>
      <c r="B152" s="93" t="s">
        <v>384</v>
      </c>
      <c r="C152" s="93" t="s">
        <v>521</v>
      </c>
      <c r="D152" s="93" t="s">
        <v>931</v>
      </c>
      <c r="E152" s="94">
        <v>43</v>
      </c>
      <c r="F152" s="94">
        <v>22</v>
      </c>
      <c r="G152" s="64">
        <f>VLOOKUP(D152,NOI!$C$10:$L$217,8,0)</f>
        <v>12</v>
      </c>
      <c r="H152" s="64">
        <f t="shared" si="2"/>
        <v>77</v>
      </c>
    </row>
    <row r="153" spans="1:8" ht="20.100000000000001" customHeight="1">
      <c r="A153" s="73">
        <v>145</v>
      </c>
      <c r="B153" s="93" t="s">
        <v>386</v>
      </c>
      <c r="C153" s="93" t="s">
        <v>522</v>
      </c>
      <c r="D153" s="93" t="s">
        <v>764</v>
      </c>
      <c r="E153" s="94">
        <v>17</v>
      </c>
      <c r="F153" s="94">
        <v>7</v>
      </c>
      <c r="G153" s="64">
        <f>VLOOKUP(D153,NOI!$C$10:$L$217,8,0)</f>
        <v>10</v>
      </c>
      <c r="H153" s="64">
        <f t="shared" si="2"/>
        <v>34</v>
      </c>
    </row>
    <row r="154" spans="1:8" ht="20.100000000000001" customHeight="1">
      <c r="A154" s="73">
        <v>146</v>
      </c>
      <c r="B154" s="93" t="s">
        <v>384</v>
      </c>
      <c r="C154" s="93" t="s">
        <v>523</v>
      </c>
      <c r="D154" s="93" t="s">
        <v>1143</v>
      </c>
      <c r="E154" s="94">
        <v>47</v>
      </c>
      <c r="F154" s="94">
        <v>21</v>
      </c>
      <c r="G154" s="64">
        <f>VLOOKUP(D154,NOI!$C$10:$L$217,8,0)</f>
        <v>11</v>
      </c>
      <c r="H154" s="64">
        <f t="shared" si="2"/>
        <v>79</v>
      </c>
    </row>
    <row r="155" spans="1:8" ht="20.100000000000001" customHeight="1">
      <c r="A155" s="73">
        <v>147</v>
      </c>
      <c r="B155" s="93" t="s">
        <v>384</v>
      </c>
      <c r="C155" s="93" t="s">
        <v>524</v>
      </c>
      <c r="D155" s="93" t="s">
        <v>1230</v>
      </c>
      <c r="E155" s="94">
        <v>33</v>
      </c>
      <c r="F155" s="94">
        <v>9</v>
      </c>
      <c r="G155" s="64">
        <f>VLOOKUP(D155,NOI!$C$10:$L$217,8,0)</f>
        <v>12</v>
      </c>
      <c r="H155" s="64">
        <f t="shared" si="2"/>
        <v>54</v>
      </c>
    </row>
    <row r="156" spans="1:8" ht="20.100000000000001" customHeight="1">
      <c r="A156" s="73">
        <v>148</v>
      </c>
      <c r="B156" s="93" t="s">
        <v>384</v>
      </c>
      <c r="C156" s="93" t="s">
        <v>525</v>
      </c>
      <c r="D156" s="93" t="s">
        <v>1014</v>
      </c>
      <c r="E156" s="94">
        <v>30</v>
      </c>
      <c r="F156" s="94">
        <v>24</v>
      </c>
      <c r="G156" s="64">
        <f>VLOOKUP(D156,NOI!$C$10:$L$217,8,0)</f>
        <v>12</v>
      </c>
      <c r="H156" s="64">
        <f t="shared" si="2"/>
        <v>66</v>
      </c>
    </row>
    <row r="157" spans="1:8" ht="20.100000000000001" customHeight="1">
      <c r="A157" s="73">
        <v>149</v>
      </c>
      <c r="B157" s="93" t="s">
        <v>384</v>
      </c>
      <c r="C157" s="93" t="s">
        <v>526</v>
      </c>
      <c r="D157" s="93" t="s">
        <v>985</v>
      </c>
      <c r="E157" s="94">
        <v>40</v>
      </c>
      <c r="F157" s="94">
        <v>21</v>
      </c>
      <c r="G157" s="64">
        <f>VLOOKUP(D157,NOI!$C$10:$L$217,8,0)</f>
        <v>13</v>
      </c>
      <c r="H157" s="64">
        <f t="shared" si="2"/>
        <v>74</v>
      </c>
    </row>
    <row r="158" spans="1:8" ht="20.100000000000001" customHeight="1">
      <c r="A158" s="73">
        <v>150</v>
      </c>
      <c r="B158" s="93" t="s">
        <v>386</v>
      </c>
      <c r="C158" s="93" t="s">
        <v>527</v>
      </c>
      <c r="D158" s="93" t="s">
        <v>747</v>
      </c>
      <c r="E158" s="94">
        <v>33</v>
      </c>
      <c r="F158" s="94">
        <v>6</v>
      </c>
      <c r="G158" s="64">
        <f>VLOOKUP(D158,NOI!$C$10:$L$217,8,0)</f>
        <v>7</v>
      </c>
      <c r="H158" s="64">
        <f t="shared" si="2"/>
        <v>46</v>
      </c>
    </row>
    <row r="159" spans="1:8" ht="20.100000000000001" customHeight="1">
      <c r="A159" s="73">
        <v>151</v>
      </c>
      <c r="B159" s="93" t="s">
        <v>384</v>
      </c>
      <c r="C159" s="93" t="s">
        <v>528</v>
      </c>
      <c r="D159" s="93" t="s">
        <v>1237</v>
      </c>
      <c r="E159" s="94">
        <v>41</v>
      </c>
      <c r="F159" s="94">
        <v>20</v>
      </c>
      <c r="G159" s="64">
        <f>VLOOKUP(D159,NOI!$C$10:$L$217,8,0)</f>
        <v>12</v>
      </c>
      <c r="H159" s="64">
        <f t="shared" si="2"/>
        <v>73</v>
      </c>
    </row>
    <row r="160" spans="1:8" ht="20.100000000000001" customHeight="1">
      <c r="A160" s="73">
        <v>152</v>
      </c>
      <c r="B160" s="93" t="s">
        <v>384</v>
      </c>
      <c r="C160" s="93" t="s">
        <v>529</v>
      </c>
      <c r="D160" s="93" t="s">
        <v>1035</v>
      </c>
      <c r="E160" s="94">
        <v>39</v>
      </c>
      <c r="F160" s="94">
        <v>24</v>
      </c>
      <c r="G160" s="64">
        <f>VLOOKUP(D160,NOI!$C$10:$L$217,8,0)</f>
        <v>12</v>
      </c>
      <c r="H160" s="64">
        <f t="shared" si="2"/>
        <v>75</v>
      </c>
    </row>
    <row r="161" spans="1:8" ht="20.100000000000001" customHeight="1">
      <c r="A161" s="73">
        <v>153</v>
      </c>
      <c r="B161" s="93" t="s">
        <v>384</v>
      </c>
      <c r="C161" s="93" t="s">
        <v>530</v>
      </c>
      <c r="D161" s="93" t="s">
        <v>1199</v>
      </c>
      <c r="E161" s="94">
        <v>22</v>
      </c>
      <c r="F161" s="94">
        <v>6</v>
      </c>
      <c r="G161" s="64">
        <f>VLOOKUP(D161,NOI!$C$10:$L$217,8,0)</f>
        <v>7</v>
      </c>
      <c r="H161" s="64">
        <f t="shared" si="2"/>
        <v>35</v>
      </c>
    </row>
    <row r="162" spans="1:8" ht="20.100000000000001" customHeight="1">
      <c r="A162" s="73">
        <v>154</v>
      </c>
      <c r="B162" s="93" t="s">
        <v>386</v>
      </c>
      <c r="C162" s="93" t="s">
        <v>531</v>
      </c>
      <c r="D162" s="93" t="s">
        <v>629</v>
      </c>
      <c r="E162" s="94">
        <v>27</v>
      </c>
      <c r="F162" s="94">
        <v>18</v>
      </c>
      <c r="G162" s="64">
        <f>VLOOKUP(D162,NOI!$C$10:$L$217,8,0)</f>
        <v>11</v>
      </c>
      <c r="H162" s="64">
        <f t="shared" si="2"/>
        <v>56</v>
      </c>
    </row>
    <row r="163" spans="1:8" ht="20.100000000000001" customHeight="1">
      <c r="A163" s="73">
        <v>155</v>
      </c>
      <c r="B163" s="93" t="s">
        <v>386</v>
      </c>
      <c r="C163" s="93" t="s">
        <v>532</v>
      </c>
      <c r="D163" s="93" t="s">
        <v>643</v>
      </c>
      <c r="E163" s="94">
        <v>16</v>
      </c>
      <c r="F163" s="94">
        <v>9</v>
      </c>
      <c r="G163" s="64">
        <f>VLOOKUP(D163,NOI!$C$10:$L$217,8,0)</f>
        <v>9</v>
      </c>
      <c r="H163" s="64">
        <f t="shared" si="2"/>
        <v>34</v>
      </c>
    </row>
    <row r="164" spans="1:8" ht="20.100000000000001" customHeight="1">
      <c r="A164" s="73">
        <v>156</v>
      </c>
      <c r="B164" s="93" t="s">
        <v>384</v>
      </c>
      <c r="C164" s="93" t="s">
        <v>533</v>
      </c>
      <c r="D164" s="93" t="s">
        <v>1029</v>
      </c>
      <c r="E164" s="94">
        <v>34</v>
      </c>
      <c r="F164" s="94">
        <v>14</v>
      </c>
      <c r="G164" s="64">
        <f>VLOOKUP(D164,NOI!$C$10:$L$217,8,0)</f>
        <v>12</v>
      </c>
      <c r="H164" s="64">
        <f t="shared" si="2"/>
        <v>60</v>
      </c>
    </row>
    <row r="165" spans="1:8" ht="20.100000000000001" customHeight="1">
      <c r="A165" s="73">
        <v>157</v>
      </c>
      <c r="B165" s="93" t="s">
        <v>386</v>
      </c>
      <c r="C165" s="93" t="s">
        <v>534</v>
      </c>
      <c r="D165" s="93" t="s">
        <v>648</v>
      </c>
      <c r="E165" s="94">
        <v>17</v>
      </c>
      <c r="F165" s="94">
        <v>0</v>
      </c>
      <c r="G165" s="64">
        <f>VLOOKUP(D165,NOI!$C$10:$L$217,8,0)</f>
        <v>10</v>
      </c>
      <c r="H165" s="64">
        <f t="shared" si="2"/>
        <v>27</v>
      </c>
    </row>
    <row r="166" spans="1:8" ht="20.100000000000001" customHeight="1">
      <c r="A166" s="73">
        <v>158</v>
      </c>
      <c r="B166" s="93" t="s">
        <v>384</v>
      </c>
      <c r="C166" s="93" t="s">
        <v>305</v>
      </c>
      <c r="D166" s="93" t="s">
        <v>348</v>
      </c>
      <c r="E166" s="94">
        <v>42</v>
      </c>
      <c r="F166" s="94">
        <v>20</v>
      </c>
      <c r="G166" s="64">
        <f>VLOOKUP(D166,NOI!$C$10:$L$217,8,0)</f>
        <v>12</v>
      </c>
      <c r="H166" s="64">
        <f t="shared" si="2"/>
        <v>74</v>
      </c>
    </row>
    <row r="167" spans="1:8" ht="20.100000000000001" customHeight="1">
      <c r="A167" s="73">
        <v>159</v>
      </c>
      <c r="B167" s="93" t="s">
        <v>386</v>
      </c>
      <c r="C167" s="93" t="s">
        <v>535</v>
      </c>
      <c r="D167" s="93" t="s">
        <v>622</v>
      </c>
      <c r="E167" s="94">
        <v>33</v>
      </c>
      <c r="F167" s="94">
        <v>9</v>
      </c>
      <c r="G167" s="64">
        <f>VLOOKUP(D167,NOI!$C$10:$L$217,8,0)</f>
        <v>13</v>
      </c>
      <c r="H167" s="64">
        <f t="shared" si="2"/>
        <v>55</v>
      </c>
    </row>
    <row r="168" spans="1:8" ht="20.100000000000001" customHeight="1">
      <c r="A168" s="73">
        <v>160</v>
      </c>
      <c r="B168" s="93" t="s">
        <v>386</v>
      </c>
      <c r="C168" s="93" t="s">
        <v>536</v>
      </c>
      <c r="D168" s="93" t="s">
        <v>865</v>
      </c>
      <c r="E168" s="94">
        <v>40</v>
      </c>
      <c r="F168" s="94">
        <v>16</v>
      </c>
      <c r="G168" s="64">
        <f>VLOOKUP(D168,NOI!$C$10:$L$217,8,0)</f>
        <v>12</v>
      </c>
      <c r="H168" s="64">
        <f t="shared" si="2"/>
        <v>68</v>
      </c>
    </row>
    <row r="169" spans="1:8" ht="20.100000000000001" customHeight="1">
      <c r="A169" s="73">
        <v>161</v>
      </c>
      <c r="B169" s="93" t="s">
        <v>386</v>
      </c>
      <c r="C169" s="93" t="s">
        <v>537</v>
      </c>
      <c r="D169" s="93" t="s">
        <v>828</v>
      </c>
      <c r="E169" s="94">
        <v>41</v>
      </c>
      <c r="F169" s="94">
        <v>15</v>
      </c>
      <c r="G169" s="64">
        <f>VLOOKUP(D169,NOI!$C$10:$L$217,8,0)</f>
        <v>9</v>
      </c>
      <c r="H169" s="64">
        <f t="shared" si="2"/>
        <v>65</v>
      </c>
    </row>
    <row r="170" spans="1:8" ht="20.100000000000001" customHeight="1">
      <c r="A170" s="73">
        <v>162</v>
      </c>
      <c r="B170" s="93" t="s">
        <v>384</v>
      </c>
      <c r="C170" s="93" t="s">
        <v>538</v>
      </c>
      <c r="D170" s="93" t="s">
        <v>1259</v>
      </c>
      <c r="E170" s="94">
        <v>52</v>
      </c>
      <c r="F170" s="94">
        <v>20</v>
      </c>
      <c r="G170" s="64">
        <f>VLOOKUP(D170,NOI!$C$10:$L$217,8,0)</f>
        <v>12</v>
      </c>
      <c r="H170" s="64">
        <f t="shared" si="2"/>
        <v>84</v>
      </c>
    </row>
    <row r="171" spans="1:8" ht="20.100000000000001" customHeight="1">
      <c r="A171" s="73">
        <v>163</v>
      </c>
      <c r="B171" s="93" t="s">
        <v>386</v>
      </c>
      <c r="C171" s="93" t="s">
        <v>539</v>
      </c>
      <c r="D171" s="93" t="s">
        <v>833</v>
      </c>
      <c r="E171" s="94">
        <v>25</v>
      </c>
      <c r="F171" s="94">
        <v>19</v>
      </c>
      <c r="G171" s="64">
        <f>VLOOKUP(D171,NOI!$C$10:$L$217,8,0)</f>
        <v>11</v>
      </c>
      <c r="H171" s="64">
        <f t="shared" si="2"/>
        <v>55</v>
      </c>
    </row>
    <row r="172" spans="1:8" ht="20.100000000000001" customHeight="1">
      <c r="A172" s="73">
        <v>164</v>
      </c>
      <c r="B172" s="93" t="s">
        <v>384</v>
      </c>
      <c r="C172" s="93" t="s">
        <v>540</v>
      </c>
      <c r="D172" s="93" t="s">
        <v>1251</v>
      </c>
      <c r="E172" s="94">
        <v>28</v>
      </c>
      <c r="F172" s="94">
        <v>13</v>
      </c>
      <c r="G172" s="64">
        <f>VLOOKUP(D172,NOI!$C$10:$L$217,8,0)</f>
        <v>11</v>
      </c>
      <c r="H172" s="64">
        <f t="shared" si="2"/>
        <v>52</v>
      </c>
    </row>
    <row r="173" spans="1:8" ht="20.100000000000001" customHeight="1">
      <c r="A173" s="73">
        <v>165</v>
      </c>
      <c r="B173" s="93" t="s">
        <v>386</v>
      </c>
      <c r="C173" s="93" t="s">
        <v>541</v>
      </c>
      <c r="D173" s="93" t="s">
        <v>682</v>
      </c>
      <c r="E173" s="94">
        <v>51</v>
      </c>
      <c r="F173" s="94">
        <v>24</v>
      </c>
      <c r="G173" s="64">
        <f>VLOOKUP(D173,NOI!$C$10:$L$217,8,0)</f>
        <v>14</v>
      </c>
      <c r="H173" s="64">
        <f t="shared" si="2"/>
        <v>89</v>
      </c>
    </row>
    <row r="174" spans="1:8" ht="20.100000000000001" customHeight="1">
      <c r="A174" s="73">
        <v>166</v>
      </c>
      <c r="B174" s="93" t="s">
        <v>386</v>
      </c>
      <c r="C174" s="93" t="s">
        <v>542</v>
      </c>
      <c r="D174" s="93" t="s">
        <v>695</v>
      </c>
      <c r="E174" s="94">
        <v>19</v>
      </c>
      <c r="F174" s="94">
        <v>6</v>
      </c>
      <c r="G174" s="64">
        <f>VLOOKUP(D174,NOI!$C$10:$L$217,8,0)</f>
        <v>12</v>
      </c>
      <c r="H174" s="64">
        <f t="shared" si="2"/>
        <v>37</v>
      </c>
    </row>
    <row r="175" spans="1:8" ht="20.100000000000001" customHeight="1">
      <c r="A175" s="73">
        <v>167</v>
      </c>
      <c r="B175" s="93" t="s">
        <v>384</v>
      </c>
      <c r="C175" s="93" t="s">
        <v>543</v>
      </c>
      <c r="D175" s="93" t="s">
        <v>1017</v>
      </c>
      <c r="E175" s="94">
        <v>35</v>
      </c>
      <c r="F175" s="94">
        <v>12</v>
      </c>
      <c r="G175" s="64">
        <f>VLOOKUP(D175,NOI!$C$10:$L$217,8,0)</f>
        <v>14</v>
      </c>
      <c r="H175" s="64">
        <f t="shared" si="2"/>
        <v>61</v>
      </c>
    </row>
    <row r="176" spans="1:8" ht="20.100000000000001" customHeight="1">
      <c r="A176" s="73">
        <v>168</v>
      </c>
      <c r="B176" s="93" t="s">
        <v>384</v>
      </c>
      <c r="C176" s="93" t="s">
        <v>544</v>
      </c>
      <c r="D176" s="93" t="s">
        <v>1049</v>
      </c>
      <c r="E176" s="94">
        <v>15</v>
      </c>
      <c r="F176" s="94">
        <v>21</v>
      </c>
      <c r="G176" s="64">
        <f>VLOOKUP(D176,NOI!$C$10:$L$217,8,0)</f>
        <v>10</v>
      </c>
      <c r="H176" s="64">
        <f t="shared" si="2"/>
        <v>46</v>
      </c>
    </row>
    <row r="177" spans="1:8" ht="20.100000000000001" customHeight="1">
      <c r="A177" s="73">
        <v>169</v>
      </c>
      <c r="B177" s="93" t="s">
        <v>386</v>
      </c>
      <c r="C177" s="93" t="s">
        <v>545</v>
      </c>
      <c r="D177" s="93" t="s">
        <v>676</v>
      </c>
      <c r="E177" s="94">
        <v>50</v>
      </c>
      <c r="F177" s="94">
        <v>23</v>
      </c>
      <c r="G177" s="64">
        <f>VLOOKUP(D177,NOI!$C$10:$L$217,8,0)</f>
        <v>14</v>
      </c>
      <c r="H177" s="64">
        <f t="shared" si="2"/>
        <v>87</v>
      </c>
    </row>
    <row r="178" spans="1:8" ht="20.100000000000001" customHeight="1">
      <c r="A178" s="73">
        <v>170</v>
      </c>
      <c r="B178" s="93" t="s">
        <v>386</v>
      </c>
      <c r="C178" s="93" t="s">
        <v>546</v>
      </c>
      <c r="D178" s="93" t="s">
        <v>731</v>
      </c>
      <c r="E178" s="94">
        <v>29</v>
      </c>
      <c r="F178" s="94">
        <v>14</v>
      </c>
      <c r="G178" s="64">
        <f>VLOOKUP(D178,NOI!$C$10:$L$217,8,0)</f>
        <v>12</v>
      </c>
      <c r="H178" s="64">
        <f t="shared" si="2"/>
        <v>55</v>
      </c>
    </row>
    <row r="179" spans="1:8" ht="20.100000000000001" customHeight="1">
      <c r="A179" s="73">
        <v>171</v>
      </c>
      <c r="B179" s="93" t="s">
        <v>384</v>
      </c>
      <c r="C179" s="93" t="s">
        <v>547</v>
      </c>
      <c r="D179" s="93" t="s">
        <v>1032</v>
      </c>
      <c r="E179" s="94">
        <v>37</v>
      </c>
      <c r="F179" s="94">
        <v>21</v>
      </c>
      <c r="G179" s="64">
        <f>VLOOKUP(D179,NOI!$C$10:$L$217,8,0)</f>
        <v>13</v>
      </c>
      <c r="H179" s="64">
        <f t="shared" si="2"/>
        <v>71</v>
      </c>
    </row>
    <row r="180" spans="1:8" ht="20.100000000000001" customHeight="1">
      <c r="A180" s="73">
        <v>172</v>
      </c>
      <c r="B180" s="93" t="s">
        <v>384</v>
      </c>
      <c r="C180" s="93" t="s">
        <v>548</v>
      </c>
      <c r="D180" s="93" t="s">
        <v>1202</v>
      </c>
      <c r="E180" s="94">
        <v>41</v>
      </c>
      <c r="F180" s="94">
        <v>23</v>
      </c>
      <c r="G180" s="64">
        <f>VLOOKUP(D180,NOI!$C$10:$L$217,8,0)</f>
        <v>10</v>
      </c>
      <c r="H180" s="64">
        <f t="shared" si="2"/>
        <v>74</v>
      </c>
    </row>
    <row r="181" spans="1:8" ht="20.100000000000001" customHeight="1">
      <c r="A181" s="73">
        <v>173</v>
      </c>
      <c r="B181" s="93" t="s">
        <v>384</v>
      </c>
      <c r="C181" s="93" t="s">
        <v>549</v>
      </c>
      <c r="D181" s="93" t="s">
        <v>962</v>
      </c>
      <c r="E181" s="94">
        <v>45</v>
      </c>
      <c r="F181" s="94">
        <v>15</v>
      </c>
      <c r="G181" s="64">
        <f>VLOOKUP(D181,NOI!$C$10:$L$217,8,0)</f>
        <v>13</v>
      </c>
      <c r="H181" s="64">
        <f t="shared" si="2"/>
        <v>73</v>
      </c>
    </row>
    <row r="182" spans="1:8" ht="20.100000000000001" customHeight="1">
      <c r="A182" s="73">
        <v>174</v>
      </c>
      <c r="B182" s="93" t="s">
        <v>384</v>
      </c>
      <c r="C182" s="93" t="s">
        <v>550</v>
      </c>
      <c r="D182" s="93" t="s">
        <v>917</v>
      </c>
      <c r="E182" s="94">
        <v>38</v>
      </c>
      <c r="F182" s="94">
        <v>23</v>
      </c>
      <c r="G182" s="64">
        <f>VLOOKUP(D182,NOI!$C$10:$L$217,8,0)</f>
        <v>12</v>
      </c>
      <c r="H182" s="64">
        <f t="shared" si="2"/>
        <v>73</v>
      </c>
    </row>
    <row r="183" spans="1:8" ht="20.100000000000001" customHeight="1">
      <c r="A183" s="73">
        <v>175</v>
      </c>
      <c r="B183" s="93" t="s">
        <v>384</v>
      </c>
      <c r="C183" s="93" t="s">
        <v>551</v>
      </c>
      <c r="D183" s="93" t="s">
        <v>936</v>
      </c>
      <c r="E183" s="94" t="s">
        <v>162</v>
      </c>
      <c r="F183" s="94" t="s">
        <v>162</v>
      </c>
      <c r="G183" s="64" t="str">
        <f>VLOOKUP(D183,NOI!$C$10:$L$217,8,0)</f>
        <v>-</v>
      </c>
      <c r="H183" s="64">
        <f t="shared" si="2"/>
        <v>0</v>
      </c>
    </row>
    <row r="184" spans="1:8" ht="20.100000000000001" customHeight="1">
      <c r="A184" s="73">
        <v>176</v>
      </c>
      <c r="B184" s="93" t="s">
        <v>386</v>
      </c>
      <c r="C184" s="93" t="s">
        <v>552</v>
      </c>
      <c r="D184" s="93" t="s">
        <v>599</v>
      </c>
      <c r="E184" s="94">
        <v>28</v>
      </c>
      <c r="F184" s="94">
        <v>11</v>
      </c>
      <c r="G184" s="64">
        <f>VLOOKUP(D184,NOI!$C$10:$L$217,8,0)</f>
        <v>11</v>
      </c>
      <c r="H184" s="64">
        <f t="shared" si="2"/>
        <v>50</v>
      </c>
    </row>
    <row r="185" spans="1:8" ht="20.100000000000001" customHeight="1">
      <c r="A185" s="73">
        <v>177</v>
      </c>
      <c r="B185" s="93" t="s">
        <v>384</v>
      </c>
      <c r="C185" s="93" t="s">
        <v>553</v>
      </c>
      <c r="D185" s="93" t="s">
        <v>970</v>
      </c>
      <c r="E185" s="94">
        <v>42</v>
      </c>
      <c r="F185" s="94">
        <v>11</v>
      </c>
      <c r="G185" s="64">
        <f>VLOOKUP(D185,NOI!$C$10:$L$217,8,0)</f>
        <v>13</v>
      </c>
      <c r="H185" s="64">
        <f t="shared" si="2"/>
        <v>66</v>
      </c>
    </row>
    <row r="186" spans="1:8" ht="20.100000000000001" customHeight="1">
      <c r="A186" s="73">
        <v>178</v>
      </c>
      <c r="B186" s="93" t="s">
        <v>384</v>
      </c>
      <c r="C186" s="93" t="s">
        <v>554</v>
      </c>
      <c r="D186" s="93" t="s">
        <v>1209</v>
      </c>
      <c r="E186" s="94">
        <v>45</v>
      </c>
      <c r="F186" s="94">
        <v>16</v>
      </c>
      <c r="G186" s="64">
        <f>VLOOKUP(D186,NOI!$C$10:$L$217,8,0)</f>
        <v>11</v>
      </c>
      <c r="H186" s="64">
        <f t="shared" si="2"/>
        <v>72</v>
      </c>
    </row>
    <row r="187" spans="1:8" ht="20.100000000000001" customHeight="1">
      <c r="A187" s="73">
        <v>179</v>
      </c>
      <c r="B187" s="93" t="s">
        <v>386</v>
      </c>
      <c r="C187" s="93" t="s">
        <v>555</v>
      </c>
      <c r="D187" s="93" t="s">
        <v>766</v>
      </c>
      <c r="E187" s="94" t="s">
        <v>162</v>
      </c>
      <c r="F187" s="94" t="s">
        <v>162</v>
      </c>
      <c r="G187" s="64" t="str">
        <f>VLOOKUP(D187,NOI!$C$10:$L$217,8,0)</f>
        <v>-</v>
      </c>
      <c r="H187" s="64">
        <f t="shared" si="2"/>
        <v>0</v>
      </c>
    </row>
    <row r="188" spans="1:8" ht="20.100000000000001" customHeight="1">
      <c r="A188" s="73">
        <v>180</v>
      </c>
      <c r="B188" s="93" t="s">
        <v>384</v>
      </c>
      <c r="C188" s="93" t="s">
        <v>556</v>
      </c>
      <c r="D188" s="93" t="s">
        <v>1053</v>
      </c>
      <c r="E188" s="94">
        <v>23</v>
      </c>
      <c r="F188" s="94">
        <v>24</v>
      </c>
      <c r="G188" s="64">
        <f>VLOOKUP(D188,NOI!$C$10:$L$217,8,0)</f>
        <v>10</v>
      </c>
      <c r="H188" s="64">
        <f t="shared" si="2"/>
        <v>57</v>
      </c>
    </row>
    <row r="189" spans="1:8" ht="20.100000000000001" customHeight="1">
      <c r="A189" s="73">
        <v>181</v>
      </c>
      <c r="B189" s="93" t="s">
        <v>386</v>
      </c>
      <c r="C189" s="93" t="s">
        <v>557</v>
      </c>
      <c r="D189" s="93" t="s">
        <v>840</v>
      </c>
      <c r="E189" s="94" t="s">
        <v>162</v>
      </c>
      <c r="F189" s="94" t="s">
        <v>162</v>
      </c>
      <c r="G189" s="64" t="str">
        <f>VLOOKUP(D189,NOI!$C$10:$L$217,8,0)</f>
        <v>-</v>
      </c>
      <c r="H189" s="64">
        <f t="shared" si="2"/>
        <v>0</v>
      </c>
    </row>
    <row r="190" spans="1:8" ht="20.100000000000001" customHeight="1">
      <c r="A190" s="73">
        <v>182</v>
      </c>
      <c r="B190" s="93" t="s">
        <v>386</v>
      </c>
      <c r="C190" s="93" t="s">
        <v>558</v>
      </c>
      <c r="D190" s="93" t="s">
        <v>772</v>
      </c>
      <c r="E190" s="94">
        <v>37</v>
      </c>
      <c r="F190" s="94">
        <v>19</v>
      </c>
      <c r="G190" s="64">
        <f>VLOOKUP(D190,NOI!$C$10:$L$217,8,0)</f>
        <v>7</v>
      </c>
      <c r="H190" s="64">
        <f t="shared" si="2"/>
        <v>63</v>
      </c>
    </row>
    <row r="191" spans="1:8" ht="20.100000000000001" customHeight="1">
      <c r="A191" s="73">
        <v>183</v>
      </c>
      <c r="B191" s="93" t="s">
        <v>386</v>
      </c>
      <c r="C191" s="93" t="s">
        <v>559</v>
      </c>
      <c r="D191" s="93" t="s">
        <v>653</v>
      </c>
      <c r="E191" s="94">
        <v>43</v>
      </c>
      <c r="F191" s="94">
        <v>14</v>
      </c>
      <c r="G191" s="64">
        <f>VLOOKUP(D191,NOI!$C$10:$L$217,8,0)</f>
        <v>12</v>
      </c>
      <c r="H191" s="64">
        <f t="shared" si="2"/>
        <v>69</v>
      </c>
    </row>
    <row r="192" spans="1:8" ht="20.100000000000001" customHeight="1">
      <c r="A192" s="73">
        <v>184</v>
      </c>
      <c r="B192" s="93" t="s">
        <v>384</v>
      </c>
      <c r="C192" s="93" t="s">
        <v>560</v>
      </c>
      <c r="D192" s="93" t="s">
        <v>1115</v>
      </c>
      <c r="E192" s="94">
        <v>51</v>
      </c>
      <c r="F192" s="94">
        <v>19</v>
      </c>
      <c r="G192" s="64">
        <f>VLOOKUP(D192,NOI!$C$10:$L$217,8,0)</f>
        <v>12</v>
      </c>
      <c r="H192" s="64">
        <f t="shared" si="2"/>
        <v>82</v>
      </c>
    </row>
    <row r="193" spans="1:8" ht="20.100000000000001" customHeight="1">
      <c r="A193" s="73">
        <v>185</v>
      </c>
      <c r="B193" s="93" t="s">
        <v>386</v>
      </c>
      <c r="C193" s="93" t="s">
        <v>561</v>
      </c>
      <c r="D193" s="93" t="s">
        <v>612</v>
      </c>
      <c r="E193" s="94" t="s">
        <v>162</v>
      </c>
      <c r="F193" s="94" t="s">
        <v>162</v>
      </c>
      <c r="G193" s="64" t="str">
        <f>VLOOKUP(D193,NOI!$C$10:$L$217,8,0)</f>
        <v>-</v>
      </c>
      <c r="H193" s="64">
        <f t="shared" si="2"/>
        <v>0</v>
      </c>
    </row>
    <row r="194" spans="1:8" ht="20.100000000000001" customHeight="1">
      <c r="A194" s="73">
        <v>186</v>
      </c>
      <c r="B194" s="93" t="s">
        <v>384</v>
      </c>
      <c r="C194" s="93" t="s">
        <v>562</v>
      </c>
      <c r="D194" s="93" t="s">
        <v>1040</v>
      </c>
      <c r="E194" s="94">
        <v>45</v>
      </c>
      <c r="F194" s="94">
        <v>20</v>
      </c>
      <c r="G194" s="64">
        <f>VLOOKUP(D194,NOI!$C$10:$L$217,8,0)</f>
        <v>12</v>
      </c>
      <c r="H194" s="64">
        <f t="shared" si="2"/>
        <v>77</v>
      </c>
    </row>
    <row r="195" spans="1:8" ht="20.100000000000001" customHeight="1">
      <c r="A195" s="73">
        <v>187</v>
      </c>
      <c r="B195" s="93" t="s">
        <v>386</v>
      </c>
      <c r="C195" s="93" t="s">
        <v>563</v>
      </c>
      <c r="D195" s="93" t="s">
        <v>709</v>
      </c>
      <c r="E195" s="94">
        <v>15</v>
      </c>
      <c r="F195" s="94">
        <v>4</v>
      </c>
      <c r="G195" s="64">
        <f>VLOOKUP(D195,NOI!$C$10:$L$217,8,0)</f>
        <v>12</v>
      </c>
      <c r="H195" s="64">
        <f t="shared" si="2"/>
        <v>31</v>
      </c>
    </row>
    <row r="196" spans="1:8" ht="20.100000000000001" customHeight="1">
      <c r="A196" s="73">
        <v>188</v>
      </c>
      <c r="B196" s="93" t="s">
        <v>386</v>
      </c>
      <c r="C196" s="93" t="s">
        <v>564</v>
      </c>
      <c r="D196" s="93" t="s">
        <v>601</v>
      </c>
      <c r="E196" s="94">
        <v>38</v>
      </c>
      <c r="F196" s="94">
        <v>10</v>
      </c>
      <c r="G196" s="64">
        <f>VLOOKUP(D196,NOI!$C$10:$L$217,8,0)</f>
        <v>11</v>
      </c>
      <c r="H196" s="64">
        <f t="shared" si="2"/>
        <v>59</v>
      </c>
    </row>
    <row r="197" spans="1:8" ht="20.100000000000001" customHeight="1">
      <c r="A197" s="73">
        <v>189</v>
      </c>
      <c r="B197" s="93" t="s">
        <v>386</v>
      </c>
      <c r="C197" s="93" t="s">
        <v>565</v>
      </c>
      <c r="D197" s="93" t="s">
        <v>639</v>
      </c>
      <c r="E197" s="94">
        <v>49</v>
      </c>
      <c r="F197" s="94">
        <v>18</v>
      </c>
      <c r="G197" s="64">
        <f>VLOOKUP(D197,NOI!$C$10:$L$217,8,0)</f>
        <v>10</v>
      </c>
      <c r="H197" s="64">
        <f t="shared" si="2"/>
        <v>77</v>
      </c>
    </row>
    <row r="198" spans="1:8" ht="20.100000000000001" customHeight="1">
      <c r="A198" s="73">
        <v>190</v>
      </c>
      <c r="B198" s="93" t="s">
        <v>386</v>
      </c>
      <c r="C198" s="93" t="s">
        <v>566</v>
      </c>
      <c r="D198" s="93" t="s">
        <v>604</v>
      </c>
      <c r="E198" s="94">
        <v>35</v>
      </c>
      <c r="F198" s="94">
        <v>18</v>
      </c>
      <c r="G198" s="64">
        <f>VLOOKUP(D198,NOI!$C$10:$L$217,8,0)</f>
        <v>13</v>
      </c>
      <c r="H198" s="64">
        <f t="shared" si="2"/>
        <v>66</v>
      </c>
    </row>
    <row r="199" spans="1:8" ht="20.100000000000001" customHeight="1">
      <c r="A199" s="73">
        <v>191</v>
      </c>
      <c r="B199" s="93" t="s">
        <v>384</v>
      </c>
      <c r="C199" s="93" t="s">
        <v>567</v>
      </c>
      <c r="D199" s="93" t="s">
        <v>1002</v>
      </c>
      <c r="E199" s="94">
        <v>46</v>
      </c>
      <c r="F199" s="94">
        <v>21</v>
      </c>
      <c r="G199" s="64">
        <f>VLOOKUP(D199,NOI!$C$10:$L$217,8,0)</f>
        <v>12</v>
      </c>
      <c r="H199" s="64">
        <f t="shared" si="2"/>
        <v>79</v>
      </c>
    </row>
    <row r="200" spans="1:8" ht="20.100000000000001" customHeight="1">
      <c r="A200" s="73">
        <v>192</v>
      </c>
      <c r="B200" s="93" t="s">
        <v>386</v>
      </c>
      <c r="C200" s="93" t="s">
        <v>568</v>
      </c>
      <c r="D200" s="93" t="s">
        <v>606</v>
      </c>
      <c r="E200" s="94">
        <v>38</v>
      </c>
      <c r="F200" s="94">
        <v>5</v>
      </c>
      <c r="G200" s="64">
        <f>VLOOKUP(D200,NOI!$C$10:$L$217,8,0)</f>
        <v>13</v>
      </c>
      <c r="H200" s="64">
        <f t="shared" si="2"/>
        <v>56</v>
      </c>
    </row>
    <row r="201" spans="1:8" ht="20.100000000000001" customHeight="1">
      <c r="A201" s="73">
        <v>193</v>
      </c>
      <c r="B201" s="93" t="s">
        <v>384</v>
      </c>
      <c r="C201" s="93" t="s">
        <v>569</v>
      </c>
      <c r="D201" s="93" t="s">
        <v>1174</v>
      </c>
      <c r="E201" s="94">
        <v>44</v>
      </c>
      <c r="F201" s="94">
        <v>22</v>
      </c>
      <c r="G201" s="64">
        <f>VLOOKUP(D201,NOI!$C$10:$L$217,8,0)</f>
        <v>12</v>
      </c>
      <c r="H201" s="64">
        <f t="shared" si="2"/>
        <v>78</v>
      </c>
    </row>
    <row r="202" spans="1:8" ht="20.100000000000001" customHeight="1">
      <c r="A202" s="73">
        <v>194</v>
      </c>
      <c r="B202" s="93" t="s">
        <v>384</v>
      </c>
      <c r="C202" s="93" t="s">
        <v>570</v>
      </c>
      <c r="D202" s="93" t="s">
        <v>1076</v>
      </c>
      <c r="E202" s="94">
        <v>37</v>
      </c>
      <c r="F202" s="94">
        <v>25</v>
      </c>
      <c r="G202" s="64">
        <f>VLOOKUP(D202,NOI!$C$10:$L$217,8,0)</f>
        <v>12</v>
      </c>
      <c r="H202" s="64">
        <f t="shared" ref="H202:H216" si="3">SUM(E202:G202)</f>
        <v>74</v>
      </c>
    </row>
    <row r="203" spans="1:8" ht="20.100000000000001" customHeight="1">
      <c r="A203" s="73">
        <v>195</v>
      </c>
      <c r="B203" s="93" t="s">
        <v>386</v>
      </c>
      <c r="C203" s="93" t="s">
        <v>571</v>
      </c>
      <c r="D203" s="93" t="s">
        <v>849</v>
      </c>
      <c r="E203" s="94">
        <v>19</v>
      </c>
      <c r="F203" s="94">
        <v>18</v>
      </c>
      <c r="G203" s="64">
        <f>VLOOKUP(D203,NOI!$C$10:$L$217,8,0)</f>
        <v>11</v>
      </c>
      <c r="H203" s="64">
        <f t="shared" si="3"/>
        <v>48</v>
      </c>
    </row>
    <row r="204" spans="1:8" ht="20.100000000000001" customHeight="1">
      <c r="A204" s="73">
        <v>196</v>
      </c>
      <c r="B204" s="93" t="s">
        <v>386</v>
      </c>
      <c r="C204" s="93" t="s">
        <v>572</v>
      </c>
      <c r="D204" s="93" t="s">
        <v>632</v>
      </c>
      <c r="E204" s="94">
        <v>12</v>
      </c>
      <c r="F204" s="94">
        <v>13</v>
      </c>
      <c r="G204" s="64">
        <f>VLOOKUP(D204,NOI!$C$10:$L$217,8,0)</f>
        <v>11</v>
      </c>
      <c r="H204" s="64">
        <f t="shared" si="3"/>
        <v>36</v>
      </c>
    </row>
    <row r="205" spans="1:8" ht="20.100000000000001" customHeight="1">
      <c r="A205" s="73">
        <v>197</v>
      </c>
      <c r="B205" s="93" t="s">
        <v>386</v>
      </c>
      <c r="C205" s="93" t="s">
        <v>573</v>
      </c>
      <c r="D205" s="93" t="s">
        <v>594</v>
      </c>
      <c r="E205" s="94">
        <v>30</v>
      </c>
      <c r="F205" s="94">
        <v>19</v>
      </c>
      <c r="G205" s="64">
        <f>VLOOKUP(D205,NOI!$C$10:$L$217,8,0)</f>
        <v>12</v>
      </c>
      <c r="H205" s="64">
        <f t="shared" si="3"/>
        <v>61</v>
      </c>
    </row>
    <row r="206" spans="1:8" ht="20.100000000000001" customHeight="1">
      <c r="A206" s="73">
        <v>198</v>
      </c>
      <c r="B206" s="93" t="s">
        <v>384</v>
      </c>
      <c r="C206" s="93" t="s">
        <v>574</v>
      </c>
      <c r="D206" s="93" t="s">
        <v>928</v>
      </c>
      <c r="E206" s="94">
        <v>47</v>
      </c>
      <c r="F206" s="94">
        <v>21</v>
      </c>
      <c r="G206" s="64">
        <f>VLOOKUP(D206,NOI!$C$10:$L$217,8,0)</f>
        <v>11</v>
      </c>
      <c r="H206" s="64">
        <f t="shared" si="3"/>
        <v>79</v>
      </c>
    </row>
    <row r="207" spans="1:8" ht="20.100000000000001" customHeight="1">
      <c r="A207" s="73">
        <v>199</v>
      </c>
      <c r="B207" s="93" t="s">
        <v>386</v>
      </c>
      <c r="C207" s="93" t="s">
        <v>575</v>
      </c>
      <c r="D207" s="93" t="s">
        <v>811</v>
      </c>
      <c r="E207" s="94">
        <v>41</v>
      </c>
      <c r="F207" s="94">
        <v>23</v>
      </c>
      <c r="G207" s="64">
        <f>VLOOKUP(D207,NOI!$C$10:$L$217,8,0)</f>
        <v>12</v>
      </c>
      <c r="H207" s="64">
        <f t="shared" si="3"/>
        <v>76</v>
      </c>
    </row>
    <row r="208" spans="1:8" ht="20.100000000000001" customHeight="1">
      <c r="A208" s="73">
        <v>200</v>
      </c>
      <c r="B208" s="93" t="s">
        <v>386</v>
      </c>
      <c r="C208" s="93" t="s">
        <v>576</v>
      </c>
      <c r="D208" s="93" t="s">
        <v>779</v>
      </c>
      <c r="E208" s="94">
        <v>10</v>
      </c>
      <c r="F208" s="94">
        <v>18</v>
      </c>
      <c r="G208" s="64">
        <f>VLOOKUP(D208,NOI!$C$10:$L$217,8,0)</f>
        <v>9</v>
      </c>
      <c r="H208" s="64">
        <f t="shared" si="3"/>
        <v>37</v>
      </c>
    </row>
    <row r="209" spans="1:8" ht="20.100000000000001" customHeight="1">
      <c r="A209" s="73">
        <v>201</v>
      </c>
      <c r="B209" s="93" t="s">
        <v>384</v>
      </c>
      <c r="C209" s="93" t="s">
        <v>577</v>
      </c>
      <c r="D209" s="93" t="s">
        <v>1157</v>
      </c>
      <c r="E209" s="94">
        <v>24</v>
      </c>
      <c r="F209" s="94">
        <v>22</v>
      </c>
      <c r="G209" s="64">
        <f>VLOOKUP(D209,NOI!$C$10:$L$217,8,0)</f>
        <v>8</v>
      </c>
      <c r="H209" s="64">
        <f t="shared" si="3"/>
        <v>54</v>
      </c>
    </row>
    <row r="210" spans="1:8" ht="20.100000000000001" customHeight="1">
      <c r="A210" s="73">
        <v>202</v>
      </c>
      <c r="B210" s="93" t="s">
        <v>386</v>
      </c>
      <c r="C210" s="93" t="s">
        <v>578</v>
      </c>
      <c r="D210" s="93" t="s">
        <v>799</v>
      </c>
      <c r="E210" s="94">
        <v>47</v>
      </c>
      <c r="F210" s="94">
        <v>17</v>
      </c>
      <c r="G210" s="64">
        <f>VLOOKUP(D210,NOI!$C$10:$L$217,8,0)</f>
        <v>12</v>
      </c>
      <c r="H210" s="64">
        <f t="shared" si="3"/>
        <v>76</v>
      </c>
    </row>
    <row r="211" spans="1:8" ht="20.100000000000001" customHeight="1">
      <c r="A211" s="73">
        <v>203</v>
      </c>
      <c r="B211" s="93" t="s">
        <v>386</v>
      </c>
      <c r="C211" s="93" t="s">
        <v>579</v>
      </c>
      <c r="D211" s="93" t="s">
        <v>749</v>
      </c>
      <c r="E211" s="94">
        <v>14</v>
      </c>
      <c r="F211" s="94">
        <v>6</v>
      </c>
      <c r="G211" s="64">
        <f>VLOOKUP(D211,NOI!$C$10:$L$217,8,0)</f>
        <v>8</v>
      </c>
      <c r="H211" s="64">
        <f t="shared" si="3"/>
        <v>28</v>
      </c>
    </row>
    <row r="212" spans="1:8" ht="20.100000000000001" customHeight="1">
      <c r="A212" s="73">
        <v>204</v>
      </c>
      <c r="B212" s="93" t="s">
        <v>384</v>
      </c>
      <c r="C212" s="93" t="s">
        <v>580</v>
      </c>
      <c r="D212" s="93" t="s">
        <v>1183</v>
      </c>
      <c r="E212" s="94">
        <v>41</v>
      </c>
      <c r="F212" s="94">
        <v>21</v>
      </c>
      <c r="G212" s="64">
        <f>VLOOKUP(D212,NOI!$C$10:$L$217,8,0)</f>
        <v>12</v>
      </c>
      <c r="H212" s="64">
        <f t="shared" si="3"/>
        <v>74</v>
      </c>
    </row>
    <row r="213" spans="1:8" ht="20.100000000000001" customHeight="1">
      <c r="A213" s="73">
        <v>205</v>
      </c>
      <c r="B213" s="93" t="s">
        <v>386</v>
      </c>
      <c r="C213" s="93" t="s">
        <v>581</v>
      </c>
      <c r="D213" s="93" t="s">
        <v>759</v>
      </c>
      <c r="E213" s="94">
        <v>33</v>
      </c>
      <c r="F213" s="94">
        <v>23</v>
      </c>
      <c r="G213" s="64">
        <f>VLOOKUP(D213,NOI!$C$10:$L$217,8,0)</f>
        <v>8</v>
      </c>
      <c r="H213" s="64">
        <f t="shared" si="3"/>
        <v>64</v>
      </c>
    </row>
    <row r="214" spans="1:8" ht="20.100000000000001" customHeight="1">
      <c r="A214" s="73">
        <v>206</v>
      </c>
      <c r="B214" s="93" t="s">
        <v>386</v>
      </c>
      <c r="C214" s="93" t="s">
        <v>582</v>
      </c>
      <c r="D214" s="93" t="s">
        <v>716</v>
      </c>
      <c r="E214" s="94">
        <v>47</v>
      </c>
      <c r="F214" s="94">
        <v>18</v>
      </c>
      <c r="G214" s="64">
        <f>VLOOKUP(D214,NOI!$C$10:$L$217,8,0)</f>
        <v>13</v>
      </c>
      <c r="H214" s="64">
        <f t="shared" si="3"/>
        <v>78</v>
      </c>
    </row>
    <row r="215" spans="1:8" ht="20.100000000000001" customHeight="1">
      <c r="A215" s="73">
        <v>207</v>
      </c>
      <c r="B215" s="93" t="s">
        <v>386</v>
      </c>
      <c r="C215" s="93" t="s">
        <v>583</v>
      </c>
      <c r="D215" s="93" t="s">
        <v>785</v>
      </c>
      <c r="E215" s="94">
        <v>42</v>
      </c>
      <c r="F215" s="94">
        <v>21</v>
      </c>
      <c r="G215" s="64">
        <f>VLOOKUP(D215,NOI!$C$10:$L$217,8,0)</f>
        <v>10</v>
      </c>
      <c r="H215" s="64">
        <f t="shared" si="3"/>
        <v>73</v>
      </c>
    </row>
    <row r="216" spans="1:8" ht="20.100000000000001" customHeight="1">
      <c r="A216" s="73">
        <v>208</v>
      </c>
      <c r="B216" s="93" t="s">
        <v>384</v>
      </c>
      <c r="C216" s="93" t="s">
        <v>584</v>
      </c>
      <c r="D216" s="93" t="s">
        <v>1187</v>
      </c>
      <c r="E216" s="94">
        <v>36</v>
      </c>
      <c r="F216" s="94">
        <v>10</v>
      </c>
      <c r="G216" s="64">
        <f>VLOOKUP(D216,NOI!$C$10:$L$217,8,0)</f>
        <v>11</v>
      </c>
      <c r="H216" s="64">
        <f t="shared" si="3"/>
        <v>57</v>
      </c>
    </row>
    <row r="217" spans="1:8" s="70" customFormat="1" ht="20.100000000000001" customHeight="1">
      <c r="A217" s="74"/>
      <c r="B217" s="75"/>
      <c r="C217" s="75"/>
      <c r="D217" s="75"/>
      <c r="E217" s="74"/>
      <c r="F217" s="74"/>
      <c r="H217" s="70">
        <f>COUNTIF($H$9:$H$216,"&gt;=60")</f>
        <v>101</v>
      </c>
    </row>
    <row r="218" spans="1:8" s="74" customFormat="1" ht="16.5">
      <c r="B218" s="105" t="s">
        <v>216</v>
      </c>
      <c r="C218" s="105" t="s">
        <v>106</v>
      </c>
      <c r="D218" s="151" t="s">
        <v>107</v>
      </c>
      <c r="E218" s="151"/>
      <c r="F218" s="151"/>
      <c r="H218" s="128">
        <f>COUNTIF($H$9:$H$216,"&gt;=61")</f>
        <v>99</v>
      </c>
    </row>
    <row r="219" spans="1:8" s="74" customFormat="1" ht="16.5">
      <c r="H219" s="128">
        <f>COUNTIF($H$9:$H$216,"&gt;=62")</f>
        <v>96</v>
      </c>
    </row>
    <row r="220" spans="1:8" s="74" customFormat="1" ht="16.5">
      <c r="H220" s="128">
        <f>COUNTIF($H$9:$H$216,"&gt;=63")</f>
        <v>95</v>
      </c>
    </row>
    <row r="221" spans="1:8" s="74" customFormat="1" ht="16.5"/>
    <row r="222" spans="1:8" s="74" customFormat="1" ht="16.5"/>
    <row r="223" spans="1:8" s="74" customFormat="1" ht="16.5"/>
    <row r="224" spans="1:8" s="74" customFormat="1" ht="16.5">
      <c r="B224" s="105" t="s">
        <v>217</v>
      </c>
      <c r="C224" s="105" t="s">
        <v>218</v>
      </c>
      <c r="D224" s="151" t="s">
        <v>219</v>
      </c>
      <c r="E224" s="151"/>
      <c r="F224" s="151"/>
    </row>
    <row r="225" spans="1:6" ht="20.100000000000001" customHeight="1">
      <c r="A225" s="76"/>
      <c r="E225" s="76"/>
      <c r="F225" s="76"/>
    </row>
  </sheetData>
  <sortState ref="A9:H118">
    <sortCondition ref="A9:A118"/>
  </sortState>
  <mergeCells count="7">
    <mergeCell ref="D218:F218"/>
    <mergeCell ref="D224:F224"/>
    <mergeCell ref="A1:C1"/>
    <mergeCell ref="A2:C2"/>
    <mergeCell ref="A4:F4"/>
    <mergeCell ref="A6:F6"/>
    <mergeCell ref="A5:F5"/>
  </mergeCells>
  <printOptions horizontalCentered="1" gridLines="1" gridLinesSet="0"/>
  <pageMargins left="0.5" right="0.25" top="0.75" bottom="0.5" header="0.196850393700787" footer="0"/>
  <pageSetup scale="93" fitToHeight="0" orientation="portrait" r:id="rId1"/>
  <headerFooter alignWithMargins="0">
    <oddFooter>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3"/>
  <sheetViews>
    <sheetView view="pageBreakPreview" topLeftCell="A208" zoomScaleNormal="100" zoomScaleSheetLayoutView="100" workbookViewId="0">
      <selection activeCell="E219" sqref="E219"/>
    </sheetView>
  </sheetViews>
  <sheetFormatPr defaultColWidth="5.28515625" defaultRowHeight="12.75"/>
  <cols>
    <col min="1" max="1" width="4.42578125" style="10" bestFit="1" customWidth="1"/>
    <col min="2" max="2" width="4.5703125" style="82" customWidth="1"/>
    <col min="3" max="3" width="14.7109375" style="10" bestFit="1" customWidth="1"/>
    <col min="4" max="4" width="16.5703125" style="10" bestFit="1" customWidth="1"/>
    <col min="5" max="5" width="6.5703125" style="10" bestFit="1" customWidth="1"/>
    <col min="6" max="6" width="9" style="10" bestFit="1" customWidth="1"/>
    <col min="7" max="7" width="4.42578125" style="82" bestFit="1" customWidth="1"/>
    <col min="8" max="8" width="6.42578125" style="57" bestFit="1" customWidth="1"/>
    <col min="9" max="9" width="10.42578125" style="44" bestFit="1" customWidth="1"/>
    <col min="10" max="10" width="5" style="22" bestFit="1" customWidth="1"/>
    <col min="11" max="11" width="15.5703125" style="22" bestFit="1" customWidth="1"/>
    <col min="12" max="12" width="7" style="22" bestFit="1" customWidth="1"/>
    <col min="13" max="16384" width="5.28515625" style="12"/>
  </cols>
  <sheetData>
    <row r="1" spans="1:12" s="10" customFormat="1" ht="15.75">
      <c r="A1" s="169" t="s">
        <v>37</v>
      </c>
      <c r="B1" s="169"/>
      <c r="C1" s="169"/>
      <c r="D1" s="169"/>
      <c r="E1" s="163" t="s">
        <v>41</v>
      </c>
      <c r="F1" s="163"/>
      <c r="G1" s="163"/>
      <c r="H1" s="163"/>
      <c r="I1" s="163"/>
      <c r="J1" s="163"/>
      <c r="K1" s="163"/>
      <c r="L1" s="163"/>
    </row>
    <row r="2" spans="1:12" s="10" customFormat="1" ht="15.75">
      <c r="A2" s="160" t="s">
        <v>38</v>
      </c>
      <c r="B2" s="160"/>
      <c r="C2" s="160"/>
      <c r="D2" s="160"/>
      <c r="E2" s="163" t="s">
        <v>39</v>
      </c>
      <c r="F2" s="163"/>
      <c r="G2" s="163"/>
      <c r="H2" s="163"/>
      <c r="I2" s="163"/>
      <c r="J2" s="163"/>
      <c r="K2" s="163"/>
      <c r="L2" s="163"/>
    </row>
    <row r="3" spans="1:12" s="45" customFormat="1" ht="15">
      <c r="B3" s="46"/>
      <c r="G3" s="46"/>
      <c r="H3" s="46"/>
      <c r="I3" s="47"/>
      <c r="J3" s="46"/>
      <c r="K3" s="46"/>
      <c r="L3" s="46"/>
    </row>
    <row r="4" spans="1:12" s="48" customFormat="1" ht="16.5">
      <c r="A4" s="167" t="s">
        <v>81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1:12" s="49" customFormat="1" ht="16.5">
      <c r="A5" s="155" t="str">
        <f>'DS THI CN'!A5:J5</f>
        <v>Ngày thi 22/9/2019 - Đối tượng Sinh viên - Địa điểm thi: Trường Đại học Nông lâm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50" customFormat="1" ht="16.5">
      <c r="A6" s="155" t="s">
        <v>1403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2" s="50" customFormat="1" ht="16.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s="95" customFormat="1" ht="12">
      <c r="A8" s="156" t="s">
        <v>0</v>
      </c>
      <c r="B8" s="162" t="s">
        <v>1</v>
      </c>
      <c r="C8" s="156" t="s">
        <v>223</v>
      </c>
      <c r="D8" s="162" t="s">
        <v>3</v>
      </c>
      <c r="E8" s="162"/>
      <c r="F8" s="156" t="s">
        <v>226</v>
      </c>
      <c r="G8" s="156" t="s">
        <v>62</v>
      </c>
      <c r="H8" s="156" t="s">
        <v>184</v>
      </c>
      <c r="I8" s="156" t="s">
        <v>173</v>
      </c>
      <c r="J8" s="162" t="s">
        <v>1274</v>
      </c>
      <c r="K8" s="162"/>
      <c r="L8" s="156" t="s">
        <v>5</v>
      </c>
    </row>
    <row r="9" spans="1:12" s="95" customFormat="1" ht="24">
      <c r="A9" s="156"/>
      <c r="B9" s="162"/>
      <c r="C9" s="156"/>
      <c r="D9" s="162"/>
      <c r="E9" s="162"/>
      <c r="F9" s="156"/>
      <c r="G9" s="156"/>
      <c r="H9" s="156"/>
      <c r="I9" s="156"/>
      <c r="J9" s="96" t="s">
        <v>1275</v>
      </c>
      <c r="K9" s="96" t="s">
        <v>1276</v>
      </c>
      <c r="L9" s="156"/>
    </row>
    <row r="10" spans="1:12" s="51" customFormat="1" ht="20.100000000000001" customHeight="1">
      <c r="A10" s="97" t="s">
        <v>6</v>
      </c>
      <c r="B10" s="97" t="s">
        <v>6</v>
      </c>
      <c r="C10" s="97" t="s">
        <v>585</v>
      </c>
      <c r="D10" s="98" t="s">
        <v>586</v>
      </c>
      <c r="E10" s="99" t="s">
        <v>90</v>
      </c>
      <c r="F10" s="97" t="s">
        <v>587</v>
      </c>
      <c r="G10" s="100" t="s">
        <v>92</v>
      </c>
      <c r="H10" s="100" t="s">
        <v>95</v>
      </c>
      <c r="I10" s="100" t="s">
        <v>99</v>
      </c>
      <c r="J10" s="97">
        <v>12</v>
      </c>
      <c r="K10" s="97" t="s">
        <v>83</v>
      </c>
      <c r="L10" s="97"/>
    </row>
    <row r="11" spans="1:12" s="51" customFormat="1" ht="20.100000000000001" customHeight="1">
      <c r="A11" s="97" t="s">
        <v>7</v>
      </c>
      <c r="B11" s="101" t="s">
        <v>7</v>
      </c>
      <c r="C11" s="101" t="s">
        <v>588</v>
      </c>
      <c r="D11" s="102" t="s">
        <v>589</v>
      </c>
      <c r="E11" s="103" t="s">
        <v>90</v>
      </c>
      <c r="F11" s="101" t="s">
        <v>590</v>
      </c>
      <c r="G11" s="104" t="s">
        <v>92</v>
      </c>
      <c r="H11" s="104" t="s">
        <v>591</v>
      </c>
      <c r="I11" s="104" t="s">
        <v>171</v>
      </c>
      <c r="J11" s="101">
        <v>11</v>
      </c>
      <c r="K11" s="101" t="s">
        <v>113</v>
      </c>
      <c r="L11" s="101"/>
    </row>
    <row r="12" spans="1:12" s="51" customFormat="1" ht="20.100000000000001" customHeight="1">
      <c r="A12" s="97" t="s">
        <v>8</v>
      </c>
      <c r="B12" s="101" t="s">
        <v>8</v>
      </c>
      <c r="C12" s="101" t="s">
        <v>592</v>
      </c>
      <c r="D12" s="102" t="s">
        <v>589</v>
      </c>
      <c r="E12" s="103" t="s">
        <v>90</v>
      </c>
      <c r="F12" s="101" t="s">
        <v>593</v>
      </c>
      <c r="G12" s="104" t="s">
        <v>92</v>
      </c>
      <c r="H12" s="104" t="s">
        <v>95</v>
      </c>
      <c r="I12" s="104" t="s">
        <v>104</v>
      </c>
      <c r="J12" s="101">
        <v>10</v>
      </c>
      <c r="K12" s="101" t="s">
        <v>120</v>
      </c>
      <c r="L12" s="101"/>
    </row>
    <row r="13" spans="1:12" s="51" customFormat="1" ht="20.100000000000001" customHeight="1">
      <c r="A13" s="97" t="s">
        <v>9</v>
      </c>
      <c r="B13" s="101" t="s">
        <v>9</v>
      </c>
      <c r="C13" s="101" t="s">
        <v>594</v>
      </c>
      <c r="D13" s="102" t="s">
        <v>595</v>
      </c>
      <c r="E13" s="103" t="s">
        <v>90</v>
      </c>
      <c r="F13" s="101" t="s">
        <v>233</v>
      </c>
      <c r="G13" s="104" t="s">
        <v>92</v>
      </c>
      <c r="H13" s="104" t="s">
        <v>100</v>
      </c>
      <c r="I13" s="104" t="s">
        <v>104</v>
      </c>
      <c r="J13" s="101">
        <v>12</v>
      </c>
      <c r="K13" s="101" t="s">
        <v>83</v>
      </c>
      <c r="L13" s="101"/>
    </row>
    <row r="14" spans="1:12" s="51" customFormat="1" ht="20.100000000000001" customHeight="1">
      <c r="A14" s="97" t="s">
        <v>10</v>
      </c>
      <c r="B14" s="101" t="s">
        <v>10</v>
      </c>
      <c r="C14" s="101" t="s">
        <v>596</v>
      </c>
      <c r="D14" s="102" t="s">
        <v>597</v>
      </c>
      <c r="E14" s="103" t="s">
        <v>90</v>
      </c>
      <c r="F14" s="101" t="s">
        <v>598</v>
      </c>
      <c r="G14" s="104" t="s">
        <v>94</v>
      </c>
      <c r="H14" s="104" t="s">
        <v>95</v>
      </c>
      <c r="I14" s="104" t="s">
        <v>229</v>
      </c>
      <c r="J14" s="101" t="s">
        <v>162</v>
      </c>
      <c r="K14" s="101"/>
      <c r="L14" s="101" t="s">
        <v>177</v>
      </c>
    </row>
    <row r="15" spans="1:12" s="51" customFormat="1" ht="20.100000000000001" customHeight="1">
      <c r="A15" s="97" t="s">
        <v>11</v>
      </c>
      <c r="B15" s="101" t="s">
        <v>11</v>
      </c>
      <c r="C15" s="101" t="s">
        <v>599</v>
      </c>
      <c r="D15" s="102" t="s">
        <v>600</v>
      </c>
      <c r="E15" s="103" t="s">
        <v>90</v>
      </c>
      <c r="F15" s="101" t="s">
        <v>355</v>
      </c>
      <c r="G15" s="104" t="s">
        <v>94</v>
      </c>
      <c r="H15" s="104" t="s">
        <v>95</v>
      </c>
      <c r="I15" s="104" t="s">
        <v>99</v>
      </c>
      <c r="J15" s="101">
        <v>11</v>
      </c>
      <c r="K15" s="101" t="s">
        <v>113</v>
      </c>
      <c r="L15" s="101"/>
    </row>
    <row r="16" spans="1:12" s="51" customFormat="1" ht="20.100000000000001" customHeight="1">
      <c r="A16" s="97" t="s">
        <v>12</v>
      </c>
      <c r="B16" s="101" t="s">
        <v>12</v>
      </c>
      <c r="C16" s="101" t="s">
        <v>601</v>
      </c>
      <c r="D16" s="102" t="s">
        <v>602</v>
      </c>
      <c r="E16" s="103" t="s">
        <v>90</v>
      </c>
      <c r="F16" s="101" t="s">
        <v>603</v>
      </c>
      <c r="G16" s="104" t="s">
        <v>92</v>
      </c>
      <c r="H16" s="104" t="s">
        <v>95</v>
      </c>
      <c r="I16" s="104" t="s">
        <v>99</v>
      </c>
      <c r="J16" s="101">
        <v>11</v>
      </c>
      <c r="K16" s="101" t="s">
        <v>113</v>
      </c>
      <c r="L16" s="101"/>
    </row>
    <row r="17" spans="1:12" s="51" customFormat="1" ht="20.100000000000001" customHeight="1">
      <c r="A17" s="97" t="s">
        <v>13</v>
      </c>
      <c r="B17" s="101" t="s">
        <v>13</v>
      </c>
      <c r="C17" s="101" t="s">
        <v>604</v>
      </c>
      <c r="D17" s="102" t="s">
        <v>605</v>
      </c>
      <c r="E17" s="103" t="s">
        <v>90</v>
      </c>
      <c r="F17" s="101" t="s">
        <v>329</v>
      </c>
      <c r="G17" s="104" t="s">
        <v>92</v>
      </c>
      <c r="H17" s="104" t="s">
        <v>95</v>
      </c>
      <c r="I17" s="104" t="s">
        <v>101</v>
      </c>
      <c r="J17" s="101">
        <v>13</v>
      </c>
      <c r="K17" s="101" t="s">
        <v>85</v>
      </c>
      <c r="L17" s="101"/>
    </row>
    <row r="18" spans="1:12" s="51" customFormat="1" ht="20.100000000000001" customHeight="1">
      <c r="A18" s="97" t="s">
        <v>14</v>
      </c>
      <c r="B18" s="101" t="s">
        <v>14</v>
      </c>
      <c r="C18" s="101" t="s">
        <v>606</v>
      </c>
      <c r="D18" s="102" t="s">
        <v>607</v>
      </c>
      <c r="E18" s="103" t="s">
        <v>90</v>
      </c>
      <c r="F18" s="101" t="s">
        <v>608</v>
      </c>
      <c r="G18" s="104" t="s">
        <v>92</v>
      </c>
      <c r="H18" s="104" t="s">
        <v>95</v>
      </c>
      <c r="I18" s="104" t="s">
        <v>99</v>
      </c>
      <c r="J18" s="101">
        <v>13</v>
      </c>
      <c r="K18" s="101" t="s">
        <v>85</v>
      </c>
      <c r="L18" s="101"/>
    </row>
    <row r="19" spans="1:12" s="51" customFormat="1" ht="20.100000000000001" customHeight="1">
      <c r="A19" s="97" t="s">
        <v>15</v>
      </c>
      <c r="B19" s="101" t="s">
        <v>15</v>
      </c>
      <c r="C19" s="101" t="s">
        <v>609</v>
      </c>
      <c r="D19" s="102" t="s">
        <v>610</v>
      </c>
      <c r="E19" s="103" t="s">
        <v>204</v>
      </c>
      <c r="F19" s="101" t="s">
        <v>611</v>
      </c>
      <c r="G19" s="104" t="s">
        <v>92</v>
      </c>
      <c r="H19" s="104" t="s">
        <v>95</v>
      </c>
      <c r="I19" s="104" t="s">
        <v>99</v>
      </c>
      <c r="J19" s="101">
        <v>12</v>
      </c>
      <c r="K19" s="101" t="s">
        <v>83</v>
      </c>
      <c r="L19" s="101"/>
    </row>
    <row r="20" spans="1:12" s="51" customFormat="1" ht="20.100000000000001" customHeight="1">
      <c r="A20" s="97" t="s">
        <v>16</v>
      </c>
      <c r="B20" s="101" t="s">
        <v>16</v>
      </c>
      <c r="C20" s="101" t="s">
        <v>612</v>
      </c>
      <c r="D20" s="102" t="s">
        <v>613</v>
      </c>
      <c r="E20" s="103" t="s">
        <v>204</v>
      </c>
      <c r="F20" s="101" t="s">
        <v>614</v>
      </c>
      <c r="G20" s="104" t="s">
        <v>92</v>
      </c>
      <c r="H20" s="104" t="s">
        <v>95</v>
      </c>
      <c r="I20" s="104" t="s">
        <v>362</v>
      </c>
      <c r="J20" s="101" t="s">
        <v>162</v>
      </c>
      <c r="K20" s="101"/>
      <c r="L20" s="101" t="s">
        <v>177</v>
      </c>
    </row>
    <row r="21" spans="1:12" s="51" customFormat="1" ht="20.100000000000001" customHeight="1">
      <c r="A21" s="97" t="s">
        <v>17</v>
      </c>
      <c r="B21" s="101" t="s">
        <v>17</v>
      </c>
      <c r="C21" s="101" t="s">
        <v>615</v>
      </c>
      <c r="D21" s="102" t="s">
        <v>63</v>
      </c>
      <c r="E21" s="103" t="s">
        <v>616</v>
      </c>
      <c r="F21" s="101" t="s">
        <v>617</v>
      </c>
      <c r="G21" s="104" t="s">
        <v>94</v>
      </c>
      <c r="H21" s="104" t="s">
        <v>97</v>
      </c>
      <c r="I21" s="104" t="s">
        <v>99</v>
      </c>
      <c r="J21" s="101">
        <v>12</v>
      </c>
      <c r="K21" s="101" t="s">
        <v>83</v>
      </c>
      <c r="L21" s="101"/>
    </row>
    <row r="22" spans="1:12" s="51" customFormat="1" ht="20.100000000000001" customHeight="1">
      <c r="A22" s="97" t="s">
        <v>18</v>
      </c>
      <c r="B22" s="101" t="s">
        <v>18</v>
      </c>
      <c r="C22" s="101" t="s">
        <v>618</v>
      </c>
      <c r="D22" s="102" t="s">
        <v>619</v>
      </c>
      <c r="E22" s="103" t="s">
        <v>620</v>
      </c>
      <c r="F22" s="101" t="s">
        <v>621</v>
      </c>
      <c r="G22" s="104" t="s">
        <v>94</v>
      </c>
      <c r="H22" s="104" t="s">
        <v>95</v>
      </c>
      <c r="I22" s="104" t="s">
        <v>99</v>
      </c>
      <c r="J22" s="101">
        <v>12</v>
      </c>
      <c r="K22" s="101" t="s">
        <v>83</v>
      </c>
      <c r="L22" s="101"/>
    </row>
    <row r="23" spans="1:12" s="51" customFormat="1" ht="20.100000000000001" customHeight="1">
      <c r="A23" s="97" t="s">
        <v>86</v>
      </c>
      <c r="B23" s="101" t="s">
        <v>86</v>
      </c>
      <c r="C23" s="101" t="s">
        <v>622</v>
      </c>
      <c r="D23" s="102" t="s">
        <v>623</v>
      </c>
      <c r="E23" s="103" t="s">
        <v>624</v>
      </c>
      <c r="F23" s="101" t="s">
        <v>625</v>
      </c>
      <c r="G23" s="104" t="s">
        <v>94</v>
      </c>
      <c r="H23" s="104" t="s">
        <v>95</v>
      </c>
      <c r="I23" s="104" t="s">
        <v>163</v>
      </c>
      <c r="J23" s="101">
        <v>13</v>
      </c>
      <c r="K23" s="101" t="s">
        <v>85</v>
      </c>
      <c r="L23" s="101"/>
    </row>
    <row r="24" spans="1:12" s="51" customFormat="1" ht="20.100000000000001" customHeight="1">
      <c r="A24" s="97" t="s">
        <v>19</v>
      </c>
      <c r="B24" s="101" t="s">
        <v>19</v>
      </c>
      <c r="C24" s="101" t="s">
        <v>626</v>
      </c>
      <c r="D24" s="102" t="s">
        <v>110</v>
      </c>
      <c r="E24" s="103" t="s">
        <v>627</v>
      </c>
      <c r="F24" s="101" t="s">
        <v>628</v>
      </c>
      <c r="G24" s="104" t="s">
        <v>92</v>
      </c>
      <c r="H24" s="104" t="s">
        <v>95</v>
      </c>
      <c r="I24" s="104" t="s">
        <v>99</v>
      </c>
      <c r="J24" s="101" t="s">
        <v>162</v>
      </c>
      <c r="K24" s="101"/>
      <c r="L24" s="101" t="s">
        <v>177</v>
      </c>
    </row>
    <row r="25" spans="1:12" s="51" customFormat="1" ht="20.100000000000001" customHeight="1">
      <c r="A25" s="97" t="s">
        <v>20</v>
      </c>
      <c r="B25" s="101" t="s">
        <v>20</v>
      </c>
      <c r="C25" s="101" t="s">
        <v>629</v>
      </c>
      <c r="D25" s="102" t="s">
        <v>630</v>
      </c>
      <c r="E25" s="103" t="s">
        <v>627</v>
      </c>
      <c r="F25" s="101" t="s">
        <v>631</v>
      </c>
      <c r="G25" s="104" t="s">
        <v>92</v>
      </c>
      <c r="H25" s="104" t="s">
        <v>95</v>
      </c>
      <c r="I25" s="104" t="s">
        <v>99</v>
      </c>
      <c r="J25" s="101">
        <v>11</v>
      </c>
      <c r="K25" s="101" t="s">
        <v>113</v>
      </c>
      <c r="L25" s="101"/>
    </row>
    <row r="26" spans="1:12" s="51" customFormat="1" ht="20.100000000000001" customHeight="1">
      <c r="A26" s="97" t="s">
        <v>22</v>
      </c>
      <c r="B26" s="101" t="s">
        <v>22</v>
      </c>
      <c r="C26" s="101" t="s">
        <v>632</v>
      </c>
      <c r="D26" s="102" t="s">
        <v>633</v>
      </c>
      <c r="E26" s="103" t="s">
        <v>634</v>
      </c>
      <c r="F26" s="101" t="s">
        <v>313</v>
      </c>
      <c r="G26" s="104" t="s">
        <v>92</v>
      </c>
      <c r="H26" s="104" t="s">
        <v>97</v>
      </c>
      <c r="I26" s="104" t="s">
        <v>104</v>
      </c>
      <c r="J26" s="101">
        <v>11</v>
      </c>
      <c r="K26" s="101" t="s">
        <v>113</v>
      </c>
      <c r="L26" s="101"/>
    </row>
    <row r="27" spans="1:12" s="51" customFormat="1" ht="20.100000000000001" customHeight="1">
      <c r="A27" s="97" t="s">
        <v>21</v>
      </c>
      <c r="B27" s="101" t="s">
        <v>21</v>
      </c>
      <c r="C27" s="101" t="s">
        <v>635</v>
      </c>
      <c r="D27" s="102" t="s">
        <v>636</v>
      </c>
      <c r="E27" s="103" t="s">
        <v>637</v>
      </c>
      <c r="F27" s="101" t="s">
        <v>638</v>
      </c>
      <c r="G27" s="104" t="s">
        <v>92</v>
      </c>
      <c r="H27" s="104" t="s">
        <v>95</v>
      </c>
      <c r="I27" s="104" t="s">
        <v>99</v>
      </c>
      <c r="J27" s="101">
        <v>10</v>
      </c>
      <c r="K27" s="101" t="s">
        <v>120</v>
      </c>
      <c r="L27" s="101"/>
    </row>
    <row r="28" spans="1:12" s="51" customFormat="1" ht="20.100000000000001" customHeight="1">
      <c r="A28" s="97" t="s">
        <v>23</v>
      </c>
      <c r="B28" s="101" t="s">
        <v>23</v>
      </c>
      <c r="C28" s="101" t="s">
        <v>639</v>
      </c>
      <c r="D28" s="102" t="s">
        <v>640</v>
      </c>
      <c r="E28" s="103" t="s">
        <v>637</v>
      </c>
      <c r="F28" s="101" t="s">
        <v>641</v>
      </c>
      <c r="G28" s="104" t="s">
        <v>92</v>
      </c>
      <c r="H28" s="104" t="s">
        <v>95</v>
      </c>
      <c r="I28" s="104" t="s">
        <v>642</v>
      </c>
      <c r="J28" s="101">
        <v>10</v>
      </c>
      <c r="K28" s="101" t="s">
        <v>120</v>
      </c>
      <c r="L28" s="101"/>
    </row>
    <row r="29" spans="1:12" s="51" customFormat="1" ht="20.100000000000001" customHeight="1">
      <c r="A29" s="97" t="s">
        <v>24</v>
      </c>
      <c r="B29" s="101" t="s">
        <v>24</v>
      </c>
      <c r="C29" s="101" t="s">
        <v>643</v>
      </c>
      <c r="D29" s="102" t="s">
        <v>630</v>
      </c>
      <c r="E29" s="103" t="s">
        <v>311</v>
      </c>
      <c r="F29" s="101" t="s">
        <v>644</v>
      </c>
      <c r="G29" s="104" t="s">
        <v>92</v>
      </c>
      <c r="H29" s="104" t="s">
        <v>97</v>
      </c>
      <c r="I29" s="104" t="s">
        <v>99</v>
      </c>
      <c r="J29" s="101">
        <v>9</v>
      </c>
      <c r="K29" s="101" t="s">
        <v>121</v>
      </c>
      <c r="L29" s="101"/>
    </row>
    <row r="30" spans="1:12" s="51" customFormat="1" ht="20.100000000000001" customHeight="1">
      <c r="A30" s="97" t="s">
        <v>25</v>
      </c>
      <c r="B30" s="101" t="s">
        <v>25</v>
      </c>
      <c r="C30" s="101" t="s">
        <v>645</v>
      </c>
      <c r="D30" s="102" t="s">
        <v>646</v>
      </c>
      <c r="E30" s="103" t="s">
        <v>111</v>
      </c>
      <c r="F30" s="101" t="s">
        <v>647</v>
      </c>
      <c r="G30" s="104" t="s">
        <v>92</v>
      </c>
      <c r="H30" s="104" t="s">
        <v>95</v>
      </c>
      <c r="I30" s="104" t="s">
        <v>112</v>
      </c>
      <c r="J30" s="101">
        <v>12</v>
      </c>
      <c r="K30" s="101" t="s">
        <v>83</v>
      </c>
      <c r="L30" s="101"/>
    </row>
    <row r="31" spans="1:12" s="51" customFormat="1" ht="20.100000000000001" customHeight="1">
      <c r="A31" s="97" t="s">
        <v>26</v>
      </c>
      <c r="B31" s="101" t="s">
        <v>26</v>
      </c>
      <c r="C31" s="101" t="s">
        <v>648</v>
      </c>
      <c r="D31" s="102" t="s">
        <v>649</v>
      </c>
      <c r="E31" s="103" t="s">
        <v>111</v>
      </c>
      <c r="F31" s="101" t="s">
        <v>650</v>
      </c>
      <c r="G31" s="104" t="s">
        <v>92</v>
      </c>
      <c r="H31" s="104" t="s">
        <v>95</v>
      </c>
      <c r="I31" s="104" t="s">
        <v>99</v>
      </c>
      <c r="J31" s="101">
        <v>10</v>
      </c>
      <c r="K31" s="101" t="s">
        <v>120</v>
      </c>
      <c r="L31" s="101"/>
    </row>
    <row r="32" spans="1:12" s="51" customFormat="1" ht="20.100000000000001" customHeight="1">
      <c r="A32" s="97" t="s">
        <v>27</v>
      </c>
      <c r="B32" s="101" t="s">
        <v>27</v>
      </c>
      <c r="C32" s="101" t="s">
        <v>651</v>
      </c>
      <c r="D32" s="102" t="s">
        <v>354</v>
      </c>
      <c r="E32" s="103" t="s">
        <v>652</v>
      </c>
      <c r="F32" s="101" t="s">
        <v>355</v>
      </c>
      <c r="G32" s="104" t="s">
        <v>94</v>
      </c>
      <c r="H32" s="104" t="s">
        <v>97</v>
      </c>
      <c r="I32" s="104" t="s">
        <v>96</v>
      </c>
      <c r="J32" s="101">
        <v>11</v>
      </c>
      <c r="K32" s="101" t="s">
        <v>113</v>
      </c>
      <c r="L32" s="101"/>
    </row>
    <row r="33" spans="1:12" s="51" customFormat="1" ht="20.100000000000001" customHeight="1">
      <c r="A33" s="97" t="s">
        <v>28</v>
      </c>
      <c r="B33" s="101" t="s">
        <v>28</v>
      </c>
      <c r="C33" s="101" t="s">
        <v>653</v>
      </c>
      <c r="D33" s="102" t="s">
        <v>654</v>
      </c>
      <c r="E33" s="103" t="s">
        <v>312</v>
      </c>
      <c r="F33" s="101" t="s">
        <v>655</v>
      </c>
      <c r="G33" s="104" t="s">
        <v>94</v>
      </c>
      <c r="H33" s="104" t="s">
        <v>100</v>
      </c>
      <c r="I33" s="104" t="s">
        <v>96</v>
      </c>
      <c r="J33" s="101">
        <v>12</v>
      </c>
      <c r="K33" s="101" t="s">
        <v>83</v>
      </c>
      <c r="L33" s="101"/>
    </row>
    <row r="34" spans="1:12" s="51" customFormat="1" ht="20.100000000000001" customHeight="1">
      <c r="A34" s="97" t="s">
        <v>29</v>
      </c>
      <c r="B34" s="101" t="s">
        <v>29</v>
      </c>
      <c r="C34" s="101" t="s">
        <v>656</v>
      </c>
      <c r="D34" s="102" t="s">
        <v>199</v>
      </c>
      <c r="E34" s="103" t="s">
        <v>657</v>
      </c>
      <c r="F34" s="101" t="s">
        <v>658</v>
      </c>
      <c r="G34" s="104" t="s">
        <v>92</v>
      </c>
      <c r="H34" s="104" t="s">
        <v>95</v>
      </c>
      <c r="I34" s="104" t="s">
        <v>164</v>
      </c>
      <c r="J34" s="101">
        <v>11</v>
      </c>
      <c r="K34" s="101" t="s">
        <v>113</v>
      </c>
      <c r="L34" s="101"/>
    </row>
    <row r="35" spans="1:12" s="51" customFormat="1" ht="20.100000000000001" customHeight="1">
      <c r="A35" s="97" t="s">
        <v>30</v>
      </c>
      <c r="B35" s="101" t="s">
        <v>30</v>
      </c>
      <c r="C35" s="101" t="s">
        <v>659</v>
      </c>
      <c r="D35" s="102" t="s">
        <v>110</v>
      </c>
      <c r="E35" s="103" t="s">
        <v>660</v>
      </c>
      <c r="F35" s="101" t="s">
        <v>321</v>
      </c>
      <c r="G35" s="104" t="s">
        <v>92</v>
      </c>
      <c r="H35" s="104" t="s">
        <v>95</v>
      </c>
      <c r="I35" s="104" t="s">
        <v>164</v>
      </c>
      <c r="J35" s="101">
        <v>11</v>
      </c>
      <c r="K35" s="101" t="s">
        <v>113</v>
      </c>
      <c r="L35" s="101"/>
    </row>
    <row r="36" spans="1:12" s="51" customFormat="1" ht="20.100000000000001" customHeight="1">
      <c r="A36" s="97" t="s">
        <v>33</v>
      </c>
      <c r="B36" s="101" t="s">
        <v>33</v>
      </c>
      <c r="C36" s="101" t="s">
        <v>661</v>
      </c>
      <c r="D36" s="102" t="s">
        <v>110</v>
      </c>
      <c r="E36" s="103" t="s">
        <v>660</v>
      </c>
      <c r="F36" s="101" t="s">
        <v>662</v>
      </c>
      <c r="G36" s="104" t="s">
        <v>92</v>
      </c>
      <c r="H36" s="104" t="s">
        <v>95</v>
      </c>
      <c r="I36" s="104" t="s">
        <v>99</v>
      </c>
      <c r="J36" s="101">
        <v>12</v>
      </c>
      <c r="K36" s="101" t="s">
        <v>83</v>
      </c>
      <c r="L36" s="101"/>
    </row>
    <row r="37" spans="1:12" s="51" customFormat="1" ht="20.100000000000001" customHeight="1">
      <c r="A37" s="97" t="s">
        <v>31</v>
      </c>
      <c r="B37" s="101" t="s">
        <v>31</v>
      </c>
      <c r="C37" s="101" t="s">
        <v>663</v>
      </c>
      <c r="D37" s="102" t="s">
        <v>358</v>
      </c>
      <c r="E37" s="103" t="s">
        <v>206</v>
      </c>
      <c r="F37" s="101" t="s">
        <v>664</v>
      </c>
      <c r="G37" s="104" t="s">
        <v>94</v>
      </c>
      <c r="H37" s="104" t="s">
        <v>95</v>
      </c>
      <c r="I37" s="104" t="s">
        <v>99</v>
      </c>
      <c r="J37" s="101">
        <v>14</v>
      </c>
      <c r="K37" s="101" t="s">
        <v>84</v>
      </c>
      <c r="L37" s="101"/>
    </row>
    <row r="38" spans="1:12" s="51" customFormat="1" ht="20.100000000000001" customHeight="1">
      <c r="A38" s="97" t="s">
        <v>32</v>
      </c>
      <c r="B38" s="101" t="s">
        <v>32</v>
      </c>
      <c r="C38" s="101" t="s">
        <v>665</v>
      </c>
      <c r="D38" s="102" t="s">
        <v>666</v>
      </c>
      <c r="E38" s="103" t="s">
        <v>667</v>
      </c>
      <c r="F38" s="101" t="s">
        <v>668</v>
      </c>
      <c r="G38" s="104" t="s">
        <v>92</v>
      </c>
      <c r="H38" s="104" t="s">
        <v>100</v>
      </c>
      <c r="I38" s="104" t="s">
        <v>96</v>
      </c>
      <c r="J38" s="101">
        <v>11</v>
      </c>
      <c r="K38" s="101" t="s">
        <v>113</v>
      </c>
      <c r="L38" s="101"/>
    </row>
    <row r="39" spans="1:12" s="51" customFormat="1" ht="20.100000000000001" customHeight="1">
      <c r="A39" s="97" t="s">
        <v>34</v>
      </c>
      <c r="B39" s="101" t="s">
        <v>34</v>
      </c>
      <c r="C39" s="101" t="s">
        <v>669</v>
      </c>
      <c r="D39" s="102" t="s">
        <v>670</v>
      </c>
      <c r="E39" s="103" t="s">
        <v>667</v>
      </c>
      <c r="F39" s="101" t="s">
        <v>671</v>
      </c>
      <c r="G39" s="104" t="s">
        <v>92</v>
      </c>
      <c r="H39" s="104" t="s">
        <v>95</v>
      </c>
      <c r="I39" s="104" t="s">
        <v>99</v>
      </c>
      <c r="J39" s="101">
        <v>14</v>
      </c>
      <c r="K39" s="101" t="s">
        <v>84</v>
      </c>
      <c r="L39" s="101"/>
    </row>
    <row r="40" spans="1:12" s="51" customFormat="1" ht="20.100000000000001" customHeight="1">
      <c r="A40" s="97" t="s">
        <v>35</v>
      </c>
      <c r="B40" s="101" t="s">
        <v>35</v>
      </c>
      <c r="C40" s="101" t="s">
        <v>672</v>
      </c>
      <c r="D40" s="102" t="s">
        <v>673</v>
      </c>
      <c r="E40" s="103" t="s">
        <v>314</v>
      </c>
      <c r="F40" s="101" t="s">
        <v>674</v>
      </c>
      <c r="G40" s="104" t="s">
        <v>92</v>
      </c>
      <c r="H40" s="104" t="s">
        <v>95</v>
      </c>
      <c r="I40" s="104" t="s">
        <v>675</v>
      </c>
      <c r="J40" s="101">
        <v>14</v>
      </c>
      <c r="K40" s="101" t="s">
        <v>84</v>
      </c>
      <c r="L40" s="101"/>
    </row>
    <row r="41" spans="1:12" s="51" customFormat="1" ht="20.100000000000001" customHeight="1">
      <c r="A41" s="97" t="s">
        <v>36</v>
      </c>
      <c r="B41" s="101" t="s">
        <v>36</v>
      </c>
      <c r="C41" s="101" t="s">
        <v>676</v>
      </c>
      <c r="D41" s="102" t="s">
        <v>677</v>
      </c>
      <c r="E41" s="103" t="s">
        <v>314</v>
      </c>
      <c r="F41" s="101" t="s">
        <v>678</v>
      </c>
      <c r="G41" s="104" t="s">
        <v>94</v>
      </c>
      <c r="H41" s="104" t="s">
        <v>95</v>
      </c>
      <c r="I41" s="104" t="s">
        <v>166</v>
      </c>
      <c r="J41" s="101">
        <v>14</v>
      </c>
      <c r="K41" s="101" t="s">
        <v>84</v>
      </c>
      <c r="L41" s="101"/>
    </row>
    <row r="42" spans="1:12" s="51" customFormat="1" ht="20.100000000000001" customHeight="1">
      <c r="A42" s="97" t="s">
        <v>64</v>
      </c>
      <c r="B42" s="101" t="s">
        <v>64</v>
      </c>
      <c r="C42" s="101" t="s">
        <v>679</v>
      </c>
      <c r="D42" s="102" t="s">
        <v>680</v>
      </c>
      <c r="E42" s="103" t="s">
        <v>315</v>
      </c>
      <c r="F42" s="101" t="s">
        <v>681</v>
      </c>
      <c r="G42" s="104" t="s">
        <v>92</v>
      </c>
      <c r="H42" s="104" t="s">
        <v>95</v>
      </c>
      <c r="I42" s="104" t="s">
        <v>112</v>
      </c>
      <c r="J42" s="101">
        <v>12</v>
      </c>
      <c r="K42" s="101" t="s">
        <v>83</v>
      </c>
      <c r="L42" s="101"/>
    </row>
    <row r="43" spans="1:12" s="51" customFormat="1" ht="20.100000000000001" customHeight="1">
      <c r="A43" s="97" t="s">
        <v>65</v>
      </c>
      <c r="B43" s="101" t="s">
        <v>65</v>
      </c>
      <c r="C43" s="101" t="s">
        <v>682</v>
      </c>
      <c r="D43" s="102" t="s">
        <v>683</v>
      </c>
      <c r="E43" s="103" t="s">
        <v>684</v>
      </c>
      <c r="F43" s="101" t="s">
        <v>353</v>
      </c>
      <c r="G43" s="104" t="s">
        <v>92</v>
      </c>
      <c r="H43" s="104" t="s">
        <v>117</v>
      </c>
      <c r="I43" s="104" t="s">
        <v>112</v>
      </c>
      <c r="J43" s="101">
        <v>14</v>
      </c>
      <c r="K43" s="101" t="s">
        <v>84</v>
      </c>
      <c r="L43" s="101"/>
    </row>
    <row r="44" spans="1:12" s="51" customFormat="1" ht="20.100000000000001" customHeight="1">
      <c r="A44" s="97" t="s">
        <v>66</v>
      </c>
      <c r="B44" s="101" t="s">
        <v>66</v>
      </c>
      <c r="C44" s="101" t="s">
        <v>685</v>
      </c>
      <c r="D44" s="102" t="s">
        <v>110</v>
      </c>
      <c r="E44" s="103" t="s">
        <v>686</v>
      </c>
      <c r="F44" s="101" t="s">
        <v>687</v>
      </c>
      <c r="G44" s="104" t="s">
        <v>92</v>
      </c>
      <c r="H44" s="104" t="s">
        <v>95</v>
      </c>
      <c r="I44" s="104" t="s">
        <v>99</v>
      </c>
      <c r="J44" s="101">
        <v>13</v>
      </c>
      <c r="K44" s="101" t="s">
        <v>85</v>
      </c>
      <c r="L44" s="101"/>
    </row>
    <row r="45" spans="1:12" s="51" customFormat="1" ht="20.100000000000001" customHeight="1">
      <c r="A45" s="97" t="s">
        <v>67</v>
      </c>
      <c r="B45" s="101" t="s">
        <v>67</v>
      </c>
      <c r="C45" s="101" t="s">
        <v>688</v>
      </c>
      <c r="D45" s="102" t="s">
        <v>689</v>
      </c>
      <c r="E45" s="103" t="s">
        <v>690</v>
      </c>
      <c r="F45" s="101" t="s">
        <v>621</v>
      </c>
      <c r="G45" s="104" t="s">
        <v>94</v>
      </c>
      <c r="H45" s="104" t="s">
        <v>95</v>
      </c>
      <c r="I45" s="104" t="s">
        <v>363</v>
      </c>
      <c r="J45" s="101">
        <v>10</v>
      </c>
      <c r="K45" s="101" t="s">
        <v>120</v>
      </c>
      <c r="L45" s="101"/>
    </row>
    <row r="46" spans="1:12" s="51" customFormat="1" ht="20.100000000000001" customHeight="1">
      <c r="A46" s="97" t="s">
        <v>68</v>
      </c>
      <c r="B46" s="101" t="s">
        <v>68</v>
      </c>
      <c r="C46" s="101" t="s">
        <v>691</v>
      </c>
      <c r="D46" s="102" t="s">
        <v>692</v>
      </c>
      <c r="E46" s="103" t="s">
        <v>690</v>
      </c>
      <c r="F46" s="101" t="s">
        <v>693</v>
      </c>
      <c r="G46" s="104" t="s">
        <v>94</v>
      </c>
      <c r="H46" s="104" t="s">
        <v>95</v>
      </c>
      <c r="I46" s="104" t="s">
        <v>167</v>
      </c>
      <c r="J46" s="101">
        <v>13</v>
      </c>
      <c r="K46" s="101" t="s">
        <v>85</v>
      </c>
      <c r="L46" s="101"/>
    </row>
    <row r="47" spans="1:12" s="51" customFormat="1" ht="20.100000000000001" customHeight="1">
      <c r="A47" s="97" t="s">
        <v>69</v>
      </c>
      <c r="B47" s="101" t="s">
        <v>69</v>
      </c>
      <c r="C47" s="101" t="s">
        <v>694</v>
      </c>
      <c r="D47" s="102" t="s">
        <v>673</v>
      </c>
      <c r="E47" s="103" t="s">
        <v>91</v>
      </c>
      <c r="F47" s="101" t="s">
        <v>318</v>
      </c>
      <c r="G47" s="104" t="s">
        <v>92</v>
      </c>
      <c r="H47" s="104" t="s">
        <v>95</v>
      </c>
      <c r="I47" s="104" t="s">
        <v>99</v>
      </c>
      <c r="J47" s="101">
        <v>12</v>
      </c>
      <c r="K47" s="101" t="s">
        <v>83</v>
      </c>
      <c r="L47" s="101"/>
    </row>
    <row r="48" spans="1:12" s="51" customFormat="1" ht="20.100000000000001" customHeight="1">
      <c r="A48" s="97" t="s">
        <v>70</v>
      </c>
      <c r="B48" s="101" t="s">
        <v>70</v>
      </c>
      <c r="C48" s="101" t="s">
        <v>695</v>
      </c>
      <c r="D48" s="102" t="s">
        <v>696</v>
      </c>
      <c r="E48" s="103" t="s">
        <v>91</v>
      </c>
      <c r="F48" s="101" t="s">
        <v>697</v>
      </c>
      <c r="G48" s="104" t="s">
        <v>92</v>
      </c>
      <c r="H48" s="104" t="s">
        <v>698</v>
      </c>
      <c r="I48" s="104" t="s">
        <v>168</v>
      </c>
      <c r="J48" s="101">
        <v>12</v>
      </c>
      <c r="K48" s="101" t="s">
        <v>83</v>
      </c>
      <c r="L48" s="101"/>
    </row>
    <row r="49" spans="1:12" s="51" customFormat="1" ht="20.100000000000001" customHeight="1">
      <c r="A49" s="97" t="s">
        <v>71</v>
      </c>
      <c r="B49" s="101" t="s">
        <v>71</v>
      </c>
      <c r="C49" s="101" t="s">
        <v>699</v>
      </c>
      <c r="D49" s="102" t="s">
        <v>700</v>
      </c>
      <c r="E49" s="103" t="s">
        <v>701</v>
      </c>
      <c r="F49" s="101" t="s">
        <v>702</v>
      </c>
      <c r="G49" s="104" t="s">
        <v>94</v>
      </c>
      <c r="H49" s="104" t="s">
        <v>97</v>
      </c>
      <c r="I49" s="104" t="s">
        <v>229</v>
      </c>
      <c r="J49" s="101">
        <v>11</v>
      </c>
      <c r="K49" s="101" t="s">
        <v>113</v>
      </c>
      <c r="L49" s="101"/>
    </row>
    <row r="50" spans="1:12" s="51" customFormat="1" ht="20.100000000000001" customHeight="1">
      <c r="A50" s="97" t="s">
        <v>72</v>
      </c>
      <c r="B50" s="101" t="s">
        <v>72</v>
      </c>
      <c r="C50" s="101" t="s">
        <v>703</v>
      </c>
      <c r="D50" s="102" t="s">
        <v>704</v>
      </c>
      <c r="E50" s="103" t="s">
        <v>701</v>
      </c>
      <c r="F50" s="101" t="s">
        <v>705</v>
      </c>
      <c r="G50" s="104" t="s">
        <v>94</v>
      </c>
      <c r="H50" s="104" t="s">
        <v>95</v>
      </c>
      <c r="I50" s="104" t="s">
        <v>166</v>
      </c>
      <c r="J50" s="101">
        <v>13</v>
      </c>
      <c r="K50" s="101" t="s">
        <v>85</v>
      </c>
      <c r="L50" s="101"/>
    </row>
    <row r="51" spans="1:12" s="51" customFormat="1" ht="20.100000000000001" customHeight="1">
      <c r="A51" s="97" t="s">
        <v>73</v>
      </c>
      <c r="B51" s="101" t="s">
        <v>73</v>
      </c>
      <c r="C51" s="101" t="s">
        <v>706</v>
      </c>
      <c r="D51" s="102" t="s">
        <v>337</v>
      </c>
      <c r="E51" s="103" t="s">
        <v>707</v>
      </c>
      <c r="F51" s="101" t="s">
        <v>708</v>
      </c>
      <c r="G51" s="104" t="s">
        <v>92</v>
      </c>
      <c r="H51" s="104" t="s">
        <v>591</v>
      </c>
      <c r="I51" s="104" t="s">
        <v>171</v>
      </c>
      <c r="J51" s="101">
        <v>11</v>
      </c>
      <c r="K51" s="101" t="s">
        <v>113</v>
      </c>
      <c r="L51" s="101"/>
    </row>
    <row r="52" spans="1:12" s="51" customFormat="1" ht="20.100000000000001" customHeight="1">
      <c r="A52" s="97" t="s">
        <v>74</v>
      </c>
      <c r="B52" s="101" t="s">
        <v>74</v>
      </c>
      <c r="C52" s="101" t="s">
        <v>709</v>
      </c>
      <c r="D52" s="102" t="s">
        <v>710</v>
      </c>
      <c r="E52" s="103" t="s">
        <v>340</v>
      </c>
      <c r="F52" s="101" t="s">
        <v>711</v>
      </c>
      <c r="G52" s="104" t="s">
        <v>94</v>
      </c>
      <c r="H52" s="104" t="s">
        <v>95</v>
      </c>
      <c r="I52" s="104" t="s">
        <v>99</v>
      </c>
      <c r="J52" s="101">
        <v>12</v>
      </c>
      <c r="K52" s="101" t="s">
        <v>83</v>
      </c>
      <c r="L52" s="101"/>
    </row>
    <row r="53" spans="1:12" s="51" customFormat="1" ht="20.100000000000001" customHeight="1">
      <c r="A53" s="97" t="s">
        <v>75</v>
      </c>
      <c r="B53" s="101" t="s">
        <v>75</v>
      </c>
      <c r="C53" s="101" t="s">
        <v>712</v>
      </c>
      <c r="D53" s="102" t="s">
        <v>713</v>
      </c>
      <c r="E53" s="103" t="s">
        <v>714</v>
      </c>
      <c r="F53" s="101" t="s">
        <v>715</v>
      </c>
      <c r="G53" s="104" t="s">
        <v>92</v>
      </c>
      <c r="H53" s="104" t="s">
        <v>95</v>
      </c>
      <c r="I53" s="104" t="s">
        <v>167</v>
      </c>
      <c r="J53" s="101">
        <v>12</v>
      </c>
      <c r="K53" s="101" t="s">
        <v>83</v>
      </c>
      <c r="L53" s="101"/>
    </row>
    <row r="54" spans="1:12" s="51" customFormat="1" ht="20.100000000000001" customHeight="1">
      <c r="A54" s="97" t="s">
        <v>76</v>
      </c>
      <c r="B54" s="101" t="s">
        <v>76</v>
      </c>
      <c r="C54" s="101" t="s">
        <v>716</v>
      </c>
      <c r="D54" s="102" t="s">
        <v>717</v>
      </c>
      <c r="E54" s="103" t="s">
        <v>198</v>
      </c>
      <c r="F54" s="101" t="s">
        <v>718</v>
      </c>
      <c r="G54" s="104" t="s">
        <v>92</v>
      </c>
      <c r="H54" s="104" t="s">
        <v>95</v>
      </c>
      <c r="I54" s="104" t="s">
        <v>675</v>
      </c>
      <c r="J54" s="101">
        <v>13</v>
      </c>
      <c r="K54" s="101" t="s">
        <v>85</v>
      </c>
      <c r="L54" s="101"/>
    </row>
    <row r="55" spans="1:12" s="51" customFormat="1" ht="20.100000000000001" customHeight="1">
      <c r="A55" s="97" t="s">
        <v>77</v>
      </c>
      <c r="B55" s="101" t="s">
        <v>77</v>
      </c>
      <c r="C55" s="101" t="s">
        <v>719</v>
      </c>
      <c r="D55" s="102" t="s">
        <v>720</v>
      </c>
      <c r="E55" s="103" t="s">
        <v>198</v>
      </c>
      <c r="F55" s="101" t="s">
        <v>721</v>
      </c>
      <c r="G55" s="104" t="s">
        <v>92</v>
      </c>
      <c r="H55" s="104" t="s">
        <v>97</v>
      </c>
      <c r="I55" s="104" t="s">
        <v>96</v>
      </c>
      <c r="J55" s="101" t="s">
        <v>162</v>
      </c>
      <c r="K55" s="101"/>
      <c r="L55" s="101" t="s">
        <v>177</v>
      </c>
    </row>
    <row r="56" spans="1:12" s="51" customFormat="1" ht="20.100000000000001" customHeight="1">
      <c r="A56" s="97" t="s">
        <v>78</v>
      </c>
      <c r="B56" s="101" t="s">
        <v>78</v>
      </c>
      <c r="C56" s="101" t="s">
        <v>722</v>
      </c>
      <c r="D56" s="102" t="s">
        <v>723</v>
      </c>
      <c r="E56" s="103" t="s">
        <v>198</v>
      </c>
      <c r="F56" s="101" t="s">
        <v>724</v>
      </c>
      <c r="G56" s="104" t="s">
        <v>92</v>
      </c>
      <c r="H56" s="104" t="s">
        <v>95</v>
      </c>
      <c r="I56" s="104" t="s">
        <v>102</v>
      </c>
      <c r="J56" s="101">
        <v>11</v>
      </c>
      <c r="K56" s="101" t="s">
        <v>113</v>
      </c>
      <c r="L56" s="101"/>
    </row>
    <row r="57" spans="1:12" s="51" customFormat="1" ht="20.100000000000001" customHeight="1">
      <c r="A57" s="97" t="s">
        <v>79</v>
      </c>
      <c r="B57" s="101" t="s">
        <v>79</v>
      </c>
      <c r="C57" s="101" t="s">
        <v>725</v>
      </c>
      <c r="D57" s="102" t="s">
        <v>726</v>
      </c>
      <c r="E57" s="103" t="s">
        <v>198</v>
      </c>
      <c r="F57" s="101" t="s">
        <v>233</v>
      </c>
      <c r="G57" s="104" t="s">
        <v>92</v>
      </c>
      <c r="H57" s="104" t="s">
        <v>230</v>
      </c>
      <c r="I57" s="104" t="s">
        <v>99</v>
      </c>
      <c r="J57" s="101">
        <v>12</v>
      </c>
      <c r="K57" s="101" t="s">
        <v>83</v>
      </c>
      <c r="L57" s="101"/>
    </row>
    <row r="58" spans="1:12" s="51" customFormat="1" ht="20.100000000000001" customHeight="1">
      <c r="A58" s="97" t="s">
        <v>115</v>
      </c>
      <c r="B58" s="101" t="s">
        <v>115</v>
      </c>
      <c r="C58" s="101" t="s">
        <v>727</v>
      </c>
      <c r="D58" s="102" t="s">
        <v>728</v>
      </c>
      <c r="E58" s="103" t="s">
        <v>729</v>
      </c>
      <c r="F58" s="101" t="s">
        <v>730</v>
      </c>
      <c r="G58" s="104" t="s">
        <v>92</v>
      </c>
      <c r="H58" s="104" t="s">
        <v>100</v>
      </c>
      <c r="I58" s="104" t="s">
        <v>99</v>
      </c>
      <c r="J58" s="101">
        <v>12</v>
      </c>
      <c r="K58" s="101" t="s">
        <v>83</v>
      </c>
      <c r="L58" s="101"/>
    </row>
    <row r="59" spans="1:12" s="51" customFormat="1" ht="20.100000000000001" customHeight="1">
      <c r="A59" s="97" t="s">
        <v>116</v>
      </c>
      <c r="B59" s="101" t="s">
        <v>116</v>
      </c>
      <c r="C59" s="101" t="s">
        <v>220</v>
      </c>
      <c r="D59" s="102" t="s">
        <v>200</v>
      </c>
      <c r="E59" s="103" t="s">
        <v>201</v>
      </c>
      <c r="F59" s="101" t="s">
        <v>232</v>
      </c>
      <c r="G59" s="104" t="s">
        <v>94</v>
      </c>
      <c r="H59" s="104" t="s">
        <v>97</v>
      </c>
      <c r="I59" s="104" t="s">
        <v>104</v>
      </c>
      <c r="J59" s="101">
        <v>13</v>
      </c>
      <c r="K59" s="101" t="s">
        <v>85</v>
      </c>
      <c r="L59" s="101"/>
    </row>
    <row r="60" spans="1:12" s="51" customFormat="1" ht="20.100000000000001" customHeight="1">
      <c r="A60" s="97" t="s">
        <v>118</v>
      </c>
      <c r="B60" s="101" t="s">
        <v>118</v>
      </c>
      <c r="C60" s="101" t="s">
        <v>317</v>
      </c>
      <c r="D60" s="102" t="s">
        <v>63</v>
      </c>
      <c r="E60" s="103" t="s">
        <v>201</v>
      </c>
      <c r="F60" s="101" t="s">
        <v>318</v>
      </c>
      <c r="G60" s="104" t="s">
        <v>94</v>
      </c>
      <c r="H60" s="104" t="s">
        <v>95</v>
      </c>
      <c r="I60" s="104" t="s">
        <v>99</v>
      </c>
      <c r="J60" s="101">
        <v>12</v>
      </c>
      <c r="K60" s="101" t="s">
        <v>83</v>
      </c>
      <c r="L60" s="101"/>
    </row>
    <row r="61" spans="1:12" s="51" customFormat="1" ht="20.100000000000001" customHeight="1">
      <c r="A61" s="97" t="s">
        <v>119</v>
      </c>
      <c r="B61" s="101" t="s">
        <v>119</v>
      </c>
      <c r="C61" s="101" t="s">
        <v>731</v>
      </c>
      <c r="D61" s="102" t="s">
        <v>732</v>
      </c>
      <c r="E61" s="103" t="s">
        <v>733</v>
      </c>
      <c r="F61" s="101" t="s">
        <v>734</v>
      </c>
      <c r="G61" s="104" t="s">
        <v>94</v>
      </c>
      <c r="H61" s="104" t="s">
        <v>97</v>
      </c>
      <c r="I61" s="104" t="s">
        <v>104</v>
      </c>
      <c r="J61" s="101">
        <v>12</v>
      </c>
      <c r="K61" s="101" t="s">
        <v>83</v>
      </c>
      <c r="L61" s="101"/>
    </row>
    <row r="62" spans="1:12" s="51" customFormat="1" ht="20.100000000000001" customHeight="1">
      <c r="A62" s="97" t="s">
        <v>122</v>
      </c>
      <c r="B62" s="101" t="s">
        <v>122</v>
      </c>
      <c r="C62" s="101" t="s">
        <v>735</v>
      </c>
      <c r="D62" s="102" t="s">
        <v>93</v>
      </c>
      <c r="E62" s="103" t="s">
        <v>342</v>
      </c>
      <c r="F62" s="101" t="s">
        <v>736</v>
      </c>
      <c r="G62" s="104" t="s">
        <v>92</v>
      </c>
      <c r="H62" s="104" t="s">
        <v>97</v>
      </c>
      <c r="I62" s="104" t="s">
        <v>102</v>
      </c>
      <c r="J62" s="101">
        <v>6</v>
      </c>
      <c r="K62" s="101" t="s">
        <v>281</v>
      </c>
      <c r="L62" s="101"/>
    </row>
    <row r="63" spans="1:12" s="51" customFormat="1" ht="20.100000000000001" customHeight="1">
      <c r="A63" s="97" t="s">
        <v>123</v>
      </c>
      <c r="B63" s="101" t="s">
        <v>123</v>
      </c>
      <c r="C63" s="101" t="s">
        <v>737</v>
      </c>
      <c r="D63" s="102" t="s">
        <v>110</v>
      </c>
      <c r="E63" s="103" t="s">
        <v>342</v>
      </c>
      <c r="F63" s="101" t="s">
        <v>738</v>
      </c>
      <c r="G63" s="104" t="s">
        <v>92</v>
      </c>
      <c r="H63" s="104" t="s">
        <v>95</v>
      </c>
      <c r="I63" s="104" t="s">
        <v>109</v>
      </c>
      <c r="J63" s="101">
        <v>7</v>
      </c>
      <c r="K63" s="101" t="s">
        <v>739</v>
      </c>
      <c r="L63" s="101"/>
    </row>
    <row r="64" spans="1:12" s="51" customFormat="1" ht="20.100000000000001" customHeight="1">
      <c r="A64" s="97" t="s">
        <v>124</v>
      </c>
      <c r="B64" s="101" t="s">
        <v>124</v>
      </c>
      <c r="C64" s="101" t="s">
        <v>319</v>
      </c>
      <c r="D64" s="102" t="s">
        <v>320</v>
      </c>
      <c r="E64" s="103" t="s">
        <v>209</v>
      </c>
      <c r="F64" s="101" t="s">
        <v>321</v>
      </c>
      <c r="G64" s="104" t="s">
        <v>92</v>
      </c>
      <c r="H64" s="104" t="s">
        <v>369</v>
      </c>
      <c r="I64" s="104" t="s">
        <v>228</v>
      </c>
      <c r="J64" s="101">
        <v>5</v>
      </c>
      <c r="K64" s="101" t="s">
        <v>181</v>
      </c>
      <c r="L64" s="101"/>
    </row>
    <row r="65" spans="1:12" s="51" customFormat="1" ht="20.100000000000001" customHeight="1">
      <c r="A65" s="97" t="s">
        <v>125</v>
      </c>
      <c r="B65" s="101" t="s">
        <v>125</v>
      </c>
      <c r="C65" s="101" t="s">
        <v>740</v>
      </c>
      <c r="D65" s="102" t="s">
        <v>741</v>
      </c>
      <c r="E65" s="103" t="s">
        <v>209</v>
      </c>
      <c r="F65" s="101" t="s">
        <v>742</v>
      </c>
      <c r="G65" s="104" t="s">
        <v>92</v>
      </c>
      <c r="H65" s="104" t="s">
        <v>95</v>
      </c>
      <c r="I65" s="104" t="s">
        <v>99</v>
      </c>
      <c r="J65" s="101">
        <v>5</v>
      </c>
      <c r="K65" s="101" t="s">
        <v>181</v>
      </c>
      <c r="L65" s="101"/>
    </row>
    <row r="66" spans="1:12" s="51" customFormat="1" ht="20.100000000000001" customHeight="1">
      <c r="A66" s="97" t="s">
        <v>126</v>
      </c>
      <c r="B66" s="101" t="s">
        <v>126</v>
      </c>
      <c r="C66" s="101" t="s">
        <v>743</v>
      </c>
      <c r="D66" s="102" t="s">
        <v>744</v>
      </c>
      <c r="E66" s="103" t="s">
        <v>745</v>
      </c>
      <c r="F66" s="101" t="s">
        <v>746</v>
      </c>
      <c r="G66" s="104" t="s">
        <v>92</v>
      </c>
      <c r="H66" s="104" t="s">
        <v>95</v>
      </c>
      <c r="I66" s="104" t="s">
        <v>108</v>
      </c>
      <c r="J66" s="101">
        <v>7</v>
      </c>
      <c r="K66" s="101" t="s">
        <v>739</v>
      </c>
      <c r="L66" s="101"/>
    </row>
    <row r="67" spans="1:12" s="51" customFormat="1" ht="20.100000000000001" customHeight="1">
      <c r="A67" s="97" t="s">
        <v>127</v>
      </c>
      <c r="B67" s="101" t="s">
        <v>127</v>
      </c>
      <c r="C67" s="101" t="s">
        <v>747</v>
      </c>
      <c r="D67" s="102" t="s">
        <v>207</v>
      </c>
      <c r="E67" s="103" t="s">
        <v>748</v>
      </c>
      <c r="F67" s="101" t="s">
        <v>341</v>
      </c>
      <c r="G67" s="104" t="s">
        <v>94</v>
      </c>
      <c r="H67" s="104" t="s">
        <v>95</v>
      </c>
      <c r="I67" s="104" t="s">
        <v>99</v>
      </c>
      <c r="J67" s="101">
        <v>7</v>
      </c>
      <c r="K67" s="101" t="s">
        <v>739</v>
      </c>
      <c r="L67" s="101"/>
    </row>
    <row r="68" spans="1:12" s="51" customFormat="1" ht="20.100000000000001" customHeight="1">
      <c r="A68" s="97" t="s">
        <v>128</v>
      </c>
      <c r="B68" s="101" t="s">
        <v>128</v>
      </c>
      <c r="C68" s="101" t="s">
        <v>749</v>
      </c>
      <c r="D68" s="102" t="s">
        <v>750</v>
      </c>
      <c r="E68" s="103" t="s">
        <v>751</v>
      </c>
      <c r="F68" s="101" t="s">
        <v>752</v>
      </c>
      <c r="G68" s="104" t="s">
        <v>94</v>
      </c>
      <c r="H68" s="104" t="s">
        <v>95</v>
      </c>
      <c r="I68" s="104" t="s">
        <v>99</v>
      </c>
      <c r="J68" s="101">
        <v>8</v>
      </c>
      <c r="K68" s="101" t="s">
        <v>158</v>
      </c>
      <c r="L68" s="101"/>
    </row>
    <row r="69" spans="1:12" s="51" customFormat="1" ht="20.100000000000001" customHeight="1">
      <c r="A69" s="97" t="s">
        <v>129</v>
      </c>
      <c r="B69" s="101" t="s">
        <v>129</v>
      </c>
      <c r="C69" s="101" t="s">
        <v>753</v>
      </c>
      <c r="D69" s="102" t="s">
        <v>754</v>
      </c>
      <c r="E69" s="103" t="s">
        <v>203</v>
      </c>
      <c r="F69" s="101" t="s">
        <v>755</v>
      </c>
      <c r="G69" s="104" t="s">
        <v>94</v>
      </c>
      <c r="H69" s="104" t="s">
        <v>97</v>
      </c>
      <c r="I69" s="104" t="s">
        <v>99</v>
      </c>
      <c r="J69" s="101">
        <v>8</v>
      </c>
      <c r="K69" s="101" t="s">
        <v>158</v>
      </c>
      <c r="L69" s="101"/>
    </row>
    <row r="70" spans="1:12" s="51" customFormat="1" ht="20.100000000000001" customHeight="1">
      <c r="A70" s="97" t="s">
        <v>130</v>
      </c>
      <c r="B70" s="101" t="s">
        <v>130</v>
      </c>
      <c r="C70" s="101" t="s">
        <v>756</v>
      </c>
      <c r="D70" s="102" t="s">
        <v>757</v>
      </c>
      <c r="E70" s="103" t="s">
        <v>205</v>
      </c>
      <c r="F70" s="101" t="s">
        <v>758</v>
      </c>
      <c r="G70" s="104" t="s">
        <v>92</v>
      </c>
      <c r="H70" s="104" t="s">
        <v>95</v>
      </c>
      <c r="I70" s="104" t="s">
        <v>102</v>
      </c>
      <c r="J70" s="101">
        <v>12</v>
      </c>
      <c r="K70" s="101" t="s">
        <v>83</v>
      </c>
      <c r="L70" s="101"/>
    </row>
    <row r="71" spans="1:12" s="51" customFormat="1" ht="20.100000000000001" customHeight="1">
      <c r="A71" s="97" t="s">
        <v>131</v>
      </c>
      <c r="B71" s="101" t="s">
        <v>131</v>
      </c>
      <c r="C71" s="101" t="s">
        <v>759</v>
      </c>
      <c r="D71" s="102" t="s">
        <v>760</v>
      </c>
      <c r="E71" s="103" t="s">
        <v>205</v>
      </c>
      <c r="F71" s="101" t="s">
        <v>1402</v>
      </c>
      <c r="G71" s="104" t="s">
        <v>92</v>
      </c>
      <c r="H71" s="104" t="s">
        <v>230</v>
      </c>
      <c r="I71" s="104" t="s">
        <v>99</v>
      </c>
      <c r="J71" s="101">
        <v>8</v>
      </c>
      <c r="K71" s="101" t="s">
        <v>158</v>
      </c>
      <c r="L71" s="101"/>
    </row>
    <row r="72" spans="1:12" s="51" customFormat="1" ht="20.100000000000001" customHeight="1">
      <c r="A72" s="97" t="s">
        <v>132</v>
      </c>
      <c r="B72" s="101" t="s">
        <v>132</v>
      </c>
      <c r="C72" s="101" t="s">
        <v>761</v>
      </c>
      <c r="D72" s="102" t="s">
        <v>762</v>
      </c>
      <c r="E72" s="103" t="s">
        <v>205</v>
      </c>
      <c r="F72" s="101" t="s">
        <v>763</v>
      </c>
      <c r="G72" s="104" t="s">
        <v>92</v>
      </c>
      <c r="H72" s="104" t="s">
        <v>100</v>
      </c>
      <c r="I72" s="104" t="s">
        <v>96</v>
      </c>
      <c r="J72" s="101">
        <v>12</v>
      </c>
      <c r="K72" s="101" t="s">
        <v>83</v>
      </c>
      <c r="L72" s="101"/>
    </row>
    <row r="73" spans="1:12" s="51" customFormat="1" ht="20.100000000000001" customHeight="1">
      <c r="A73" s="97" t="s">
        <v>133</v>
      </c>
      <c r="B73" s="101" t="s">
        <v>133</v>
      </c>
      <c r="C73" s="101" t="s">
        <v>764</v>
      </c>
      <c r="D73" s="102" t="s">
        <v>316</v>
      </c>
      <c r="E73" s="103" t="s">
        <v>205</v>
      </c>
      <c r="F73" s="101" t="s">
        <v>765</v>
      </c>
      <c r="G73" s="104" t="s">
        <v>92</v>
      </c>
      <c r="H73" s="104" t="s">
        <v>97</v>
      </c>
      <c r="I73" s="104" t="s">
        <v>104</v>
      </c>
      <c r="J73" s="101">
        <v>10</v>
      </c>
      <c r="K73" s="101" t="s">
        <v>120</v>
      </c>
      <c r="L73" s="101"/>
    </row>
    <row r="74" spans="1:12" s="51" customFormat="1" ht="20.100000000000001" customHeight="1">
      <c r="A74" s="97" t="s">
        <v>134</v>
      </c>
      <c r="B74" s="101" t="s">
        <v>134</v>
      </c>
      <c r="C74" s="101" t="s">
        <v>766</v>
      </c>
      <c r="D74" s="102" t="s">
        <v>767</v>
      </c>
      <c r="E74" s="103" t="s">
        <v>205</v>
      </c>
      <c r="F74" s="101" t="s">
        <v>736</v>
      </c>
      <c r="G74" s="104" t="s">
        <v>92</v>
      </c>
      <c r="H74" s="104" t="s">
        <v>97</v>
      </c>
      <c r="I74" s="104" t="s">
        <v>104</v>
      </c>
      <c r="J74" s="101" t="s">
        <v>162</v>
      </c>
      <c r="K74" s="101"/>
      <c r="L74" s="101" t="s">
        <v>177</v>
      </c>
    </row>
    <row r="75" spans="1:12" s="51" customFormat="1" ht="20.100000000000001" customHeight="1">
      <c r="A75" s="97" t="s">
        <v>135</v>
      </c>
      <c r="B75" s="101" t="s">
        <v>135</v>
      </c>
      <c r="C75" s="101" t="s">
        <v>323</v>
      </c>
      <c r="D75" s="102" t="s">
        <v>110</v>
      </c>
      <c r="E75" s="103" t="s">
        <v>324</v>
      </c>
      <c r="F75" s="101" t="s">
        <v>325</v>
      </c>
      <c r="G75" s="104" t="s">
        <v>92</v>
      </c>
      <c r="H75" s="104" t="s">
        <v>95</v>
      </c>
      <c r="I75" s="104" t="s">
        <v>99</v>
      </c>
      <c r="J75" s="101">
        <v>10</v>
      </c>
      <c r="K75" s="101" t="s">
        <v>120</v>
      </c>
      <c r="L75" s="101"/>
    </row>
    <row r="76" spans="1:12" s="51" customFormat="1" ht="20.100000000000001" customHeight="1">
      <c r="A76" s="97" t="s">
        <v>136</v>
      </c>
      <c r="B76" s="101" t="s">
        <v>136</v>
      </c>
      <c r="C76" s="101" t="s">
        <v>768</v>
      </c>
      <c r="D76" s="102" t="s">
        <v>769</v>
      </c>
      <c r="E76" s="103" t="s">
        <v>770</v>
      </c>
      <c r="F76" s="101" t="s">
        <v>771</v>
      </c>
      <c r="G76" s="104" t="s">
        <v>94</v>
      </c>
      <c r="H76" s="104" t="s">
        <v>95</v>
      </c>
      <c r="I76" s="104" t="s">
        <v>99</v>
      </c>
      <c r="J76" s="101">
        <v>5</v>
      </c>
      <c r="K76" s="101" t="s">
        <v>181</v>
      </c>
      <c r="L76" s="101"/>
    </row>
    <row r="77" spans="1:12" s="51" customFormat="1" ht="20.100000000000001" customHeight="1">
      <c r="A77" s="97" t="s">
        <v>137</v>
      </c>
      <c r="B77" s="101" t="s">
        <v>137</v>
      </c>
      <c r="C77" s="101" t="s">
        <v>772</v>
      </c>
      <c r="D77" s="102" t="s">
        <v>773</v>
      </c>
      <c r="E77" s="103" t="s">
        <v>774</v>
      </c>
      <c r="F77" s="101" t="s">
        <v>775</v>
      </c>
      <c r="G77" s="104" t="s">
        <v>94</v>
      </c>
      <c r="H77" s="104" t="s">
        <v>170</v>
      </c>
      <c r="I77" s="104" t="s">
        <v>104</v>
      </c>
      <c r="J77" s="101">
        <v>7</v>
      </c>
      <c r="K77" s="101" t="s">
        <v>739</v>
      </c>
      <c r="L77" s="101"/>
    </row>
    <row r="78" spans="1:12" s="51" customFormat="1" ht="20.100000000000001" customHeight="1">
      <c r="A78" s="97" t="s">
        <v>138</v>
      </c>
      <c r="B78" s="101" t="s">
        <v>138</v>
      </c>
      <c r="C78" s="101" t="s">
        <v>776</v>
      </c>
      <c r="D78" s="102" t="s">
        <v>110</v>
      </c>
      <c r="E78" s="103" t="s">
        <v>777</v>
      </c>
      <c r="F78" s="101" t="s">
        <v>778</v>
      </c>
      <c r="G78" s="104" t="s">
        <v>92</v>
      </c>
      <c r="H78" s="104" t="s">
        <v>95</v>
      </c>
      <c r="I78" s="104" t="s">
        <v>109</v>
      </c>
      <c r="J78" s="101">
        <v>11</v>
      </c>
      <c r="K78" s="101" t="s">
        <v>113</v>
      </c>
      <c r="L78" s="101"/>
    </row>
    <row r="79" spans="1:12" s="51" customFormat="1" ht="20.100000000000001" customHeight="1">
      <c r="A79" s="97" t="s">
        <v>139</v>
      </c>
      <c r="B79" s="101" t="s">
        <v>139</v>
      </c>
      <c r="C79" s="101" t="s">
        <v>779</v>
      </c>
      <c r="D79" s="102" t="s">
        <v>780</v>
      </c>
      <c r="E79" s="103" t="s">
        <v>781</v>
      </c>
      <c r="F79" s="101" t="s">
        <v>782</v>
      </c>
      <c r="G79" s="104" t="s">
        <v>92</v>
      </c>
      <c r="H79" s="104" t="s">
        <v>95</v>
      </c>
      <c r="I79" s="104" t="s">
        <v>99</v>
      </c>
      <c r="J79" s="101">
        <v>9</v>
      </c>
      <c r="K79" s="101" t="s">
        <v>121</v>
      </c>
      <c r="L79" s="101"/>
    </row>
    <row r="80" spans="1:12" s="51" customFormat="1" ht="20.100000000000001" customHeight="1">
      <c r="A80" s="97" t="s">
        <v>140</v>
      </c>
      <c r="B80" s="101" t="s">
        <v>140</v>
      </c>
      <c r="C80" s="101" t="s">
        <v>783</v>
      </c>
      <c r="D80" s="102" t="s">
        <v>63</v>
      </c>
      <c r="E80" s="103" t="s">
        <v>784</v>
      </c>
      <c r="F80" s="101" t="s">
        <v>721</v>
      </c>
      <c r="G80" s="104" t="s">
        <v>94</v>
      </c>
      <c r="H80" s="104" t="s">
        <v>95</v>
      </c>
      <c r="I80" s="104" t="s">
        <v>99</v>
      </c>
      <c r="J80" s="101">
        <v>10</v>
      </c>
      <c r="K80" s="101" t="s">
        <v>120</v>
      </c>
      <c r="L80" s="101"/>
    </row>
    <row r="81" spans="1:12" s="51" customFormat="1" ht="20.100000000000001" customHeight="1">
      <c r="A81" s="97" t="s">
        <v>141</v>
      </c>
      <c r="B81" s="101" t="s">
        <v>141</v>
      </c>
      <c r="C81" s="101" t="s">
        <v>785</v>
      </c>
      <c r="D81" s="102" t="s">
        <v>786</v>
      </c>
      <c r="E81" s="103" t="s">
        <v>787</v>
      </c>
      <c r="F81" s="101" t="s">
        <v>788</v>
      </c>
      <c r="G81" s="104" t="s">
        <v>92</v>
      </c>
      <c r="H81" s="104" t="s">
        <v>95</v>
      </c>
      <c r="I81" s="104" t="s">
        <v>99</v>
      </c>
      <c r="J81" s="101">
        <v>10</v>
      </c>
      <c r="K81" s="101" t="s">
        <v>120</v>
      </c>
      <c r="L81" s="101"/>
    </row>
    <row r="82" spans="1:12" s="51" customFormat="1" ht="20.100000000000001" customHeight="1">
      <c r="A82" s="97" t="s">
        <v>142</v>
      </c>
      <c r="B82" s="101" t="s">
        <v>142</v>
      </c>
      <c r="C82" s="101" t="s">
        <v>789</v>
      </c>
      <c r="D82" s="102" t="s">
        <v>790</v>
      </c>
      <c r="E82" s="103" t="s">
        <v>787</v>
      </c>
      <c r="F82" s="101" t="s">
        <v>791</v>
      </c>
      <c r="G82" s="104" t="s">
        <v>92</v>
      </c>
      <c r="H82" s="104" t="s">
        <v>97</v>
      </c>
      <c r="I82" s="104" t="s">
        <v>104</v>
      </c>
      <c r="J82" s="101" t="s">
        <v>162</v>
      </c>
      <c r="K82" s="101"/>
      <c r="L82" s="101" t="s">
        <v>177</v>
      </c>
    </row>
    <row r="83" spans="1:12" s="51" customFormat="1" ht="20.100000000000001" customHeight="1">
      <c r="A83" s="97" t="s">
        <v>143</v>
      </c>
      <c r="B83" s="101" t="s">
        <v>143</v>
      </c>
      <c r="C83" s="101" t="s">
        <v>792</v>
      </c>
      <c r="D83" s="102" t="s">
        <v>110</v>
      </c>
      <c r="E83" s="103" t="s">
        <v>793</v>
      </c>
      <c r="F83" s="101" t="s">
        <v>794</v>
      </c>
      <c r="G83" s="104" t="s">
        <v>92</v>
      </c>
      <c r="H83" s="104" t="s">
        <v>95</v>
      </c>
      <c r="I83" s="104" t="s">
        <v>99</v>
      </c>
      <c r="J83" s="101">
        <v>10</v>
      </c>
      <c r="K83" s="101" t="s">
        <v>120</v>
      </c>
      <c r="L83" s="101"/>
    </row>
    <row r="84" spans="1:12" s="51" customFormat="1" ht="20.100000000000001" customHeight="1">
      <c r="A84" s="97" t="s">
        <v>144</v>
      </c>
      <c r="B84" s="101" t="s">
        <v>144</v>
      </c>
      <c r="C84" s="101" t="s">
        <v>795</v>
      </c>
      <c r="D84" s="102" t="s">
        <v>796</v>
      </c>
      <c r="E84" s="103" t="s">
        <v>797</v>
      </c>
      <c r="F84" s="101" t="s">
        <v>798</v>
      </c>
      <c r="G84" s="104" t="s">
        <v>94</v>
      </c>
      <c r="H84" s="104" t="s">
        <v>97</v>
      </c>
      <c r="I84" s="104" t="s">
        <v>104</v>
      </c>
      <c r="J84" s="101">
        <v>12</v>
      </c>
      <c r="K84" s="101" t="s">
        <v>83</v>
      </c>
      <c r="L84" s="101"/>
    </row>
    <row r="85" spans="1:12" s="51" customFormat="1" ht="20.100000000000001" customHeight="1">
      <c r="A85" s="97" t="s">
        <v>145</v>
      </c>
      <c r="B85" s="101" t="s">
        <v>145</v>
      </c>
      <c r="C85" s="101" t="s">
        <v>799</v>
      </c>
      <c r="D85" s="102" t="s">
        <v>800</v>
      </c>
      <c r="E85" s="103" t="s">
        <v>801</v>
      </c>
      <c r="F85" s="101" t="s">
        <v>802</v>
      </c>
      <c r="G85" s="104" t="s">
        <v>94</v>
      </c>
      <c r="H85" s="104" t="s">
        <v>95</v>
      </c>
      <c r="I85" s="104" t="s">
        <v>108</v>
      </c>
      <c r="J85" s="101">
        <v>12</v>
      </c>
      <c r="K85" s="101" t="s">
        <v>83</v>
      </c>
      <c r="L85" s="101"/>
    </row>
    <row r="86" spans="1:12" s="51" customFormat="1" ht="20.100000000000001" customHeight="1">
      <c r="A86" s="97" t="s">
        <v>146</v>
      </c>
      <c r="B86" s="101" t="s">
        <v>146</v>
      </c>
      <c r="C86" s="101" t="s">
        <v>803</v>
      </c>
      <c r="D86" s="102" t="s">
        <v>804</v>
      </c>
      <c r="E86" s="103" t="s">
        <v>801</v>
      </c>
      <c r="F86" s="101" t="s">
        <v>805</v>
      </c>
      <c r="G86" s="104" t="s">
        <v>92</v>
      </c>
      <c r="H86" s="104" t="s">
        <v>97</v>
      </c>
      <c r="I86" s="104" t="s">
        <v>104</v>
      </c>
      <c r="J86" s="101">
        <v>9</v>
      </c>
      <c r="K86" s="101" t="s">
        <v>121</v>
      </c>
      <c r="L86" s="101"/>
    </row>
    <row r="87" spans="1:12" s="51" customFormat="1" ht="20.100000000000001" customHeight="1">
      <c r="A87" s="97" t="s">
        <v>147</v>
      </c>
      <c r="B87" s="101" t="s">
        <v>147</v>
      </c>
      <c r="C87" s="101" t="s">
        <v>806</v>
      </c>
      <c r="D87" s="102" t="s">
        <v>713</v>
      </c>
      <c r="E87" s="103" t="s">
        <v>801</v>
      </c>
      <c r="F87" s="101" t="s">
        <v>807</v>
      </c>
      <c r="G87" s="104" t="s">
        <v>92</v>
      </c>
      <c r="H87" s="104" t="s">
        <v>100</v>
      </c>
      <c r="I87" s="104" t="s">
        <v>104</v>
      </c>
      <c r="J87" s="101">
        <v>10</v>
      </c>
      <c r="K87" s="101" t="s">
        <v>120</v>
      </c>
      <c r="L87" s="101"/>
    </row>
    <row r="88" spans="1:12" s="51" customFormat="1" ht="20.100000000000001" customHeight="1">
      <c r="A88" s="97" t="s">
        <v>148</v>
      </c>
      <c r="B88" s="101" t="s">
        <v>148</v>
      </c>
      <c r="C88" s="101" t="s">
        <v>808</v>
      </c>
      <c r="D88" s="102" t="s">
        <v>809</v>
      </c>
      <c r="E88" s="103" t="s">
        <v>801</v>
      </c>
      <c r="F88" s="101" t="s">
        <v>810</v>
      </c>
      <c r="G88" s="104" t="s">
        <v>92</v>
      </c>
      <c r="H88" s="104" t="s">
        <v>97</v>
      </c>
      <c r="I88" s="104" t="s">
        <v>96</v>
      </c>
      <c r="J88" s="101">
        <v>11</v>
      </c>
      <c r="K88" s="101" t="s">
        <v>113</v>
      </c>
      <c r="L88" s="101"/>
    </row>
    <row r="89" spans="1:12" s="51" customFormat="1" ht="20.100000000000001" customHeight="1">
      <c r="A89" s="97" t="s">
        <v>149</v>
      </c>
      <c r="B89" s="101" t="s">
        <v>149</v>
      </c>
      <c r="C89" s="101" t="s">
        <v>811</v>
      </c>
      <c r="D89" s="102" t="s">
        <v>812</v>
      </c>
      <c r="E89" s="103" t="s">
        <v>326</v>
      </c>
      <c r="F89" s="101" t="s">
        <v>813</v>
      </c>
      <c r="G89" s="104" t="s">
        <v>94</v>
      </c>
      <c r="H89" s="104" t="s">
        <v>230</v>
      </c>
      <c r="I89" s="104" t="s">
        <v>99</v>
      </c>
      <c r="J89" s="101">
        <v>12</v>
      </c>
      <c r="K89" s="101" t="s">
        <v>83</v>
      </c>
      <c r="L89" s="101"/>
    </row>
    <row r="90" spans="1:12" s="51" customFormat="1" ht="20.100000000000001" customHeight="1">
      <c r="A90" s="97" t="s">
        <v>150</v>
      </c>
      <c r="B90" s="101" t="s">
        <v>150</v>
      </c>
      <c r="C90" s="101" t="s">
        <v>814</v>
      </c>
      <c r="D90" s="102" t="s">
        <v>815</v>
      </c>
      <c r="E90" s="103" t="s">
        <v>326</v>
      </c>
      <c r="F90" s="101" t="s">
        <v>816</v>
      </c>
      <c r="G90" s="104" t="s">
        <v>94</v>
      </c>
      <c r="H90" s="104" t="s">
        <v>95</v>
      </c>
      <c r="I90" s="104" t="s">
        <v>105</v>
      </c>
      <c r="J90" s="101">
        <v>8</v>
      </c>
      <c r="K90" s="101" t="s">
        <v>158</v>
      </c>
      <c r="L90" s="101"/>
    </row>
    <row r="91" spans="1:12" s="51" customFormat="1" ht="20.100000000000001" customHeight="1">
      <c r="A91" s="97" t="s">
        <v>151</v>
      </c>
      <c r="B91" s="101" t="s">
        <v>151</v>
      </c>
      <c r="C91" s="101" t="s">
        <v>817</v>
      </c>
      <c r="D91" s="102" t="s">
        <v>818</v>
      </c>
      <c r="E91" s="103" t="s">
        <v>326</v>
      </c>
      <c r="F91" s="101" t="s">
        <v>819</v>
      </c>
      <c r="G91" s="104" t="s">
        <v>94</v>
      </c>
      <c r="H91" s="104" t="s">
        <v>95</v>
      </c>
      <c r="I91" s="104" t="s">
        <v>169</v>
      </c>
      <c r="J91" s="101">
        <v>12</v>
      </c>
      <c r="K91" s="101" t="s">
        <v>83</v>
      </c>
      <c r="L91" s="101"/>
    </row>
    <row r="92" spans="1:12" s="51" customFormat="1" ht="20.100000000000001" customHeight="1">
      <c r="A92" s="97" t="s">
        <v>237</v>
      </c>
      <c r="B92" s="101" t="s">
        <v>237</v>
      </c>
      <c r="C92" s="101" t="s">
        <v>820</v>
      </c>
      <c r="D92" s="102" t="s">
        <v>63</v>
      </c>
      <c r="E92" s="103" t="s">
        <v>326</v>
      </c>
      <c r="F92" s="101" t="s">
        <v>821</v>
      </c>
      <c r="G92" s="104" t="s">
        <v>94</v>
      </c>
      <c r="H92" s="104" t="s">
        <v>95</v>
      </c>
      <c r="I92" s="104" t="s">
        <v>112</v>
      </c>
      <c r="J92" s="101">
        <v>12</v>
      </c>
      <c r="K92" s="101" t="s">
        <v>83</v>
      </c>
      <c r="L92" s="101"/>
    </row>
    <row r="93" spans="1:12" s="51" customFormat="1" ht="20.100000000000001" customHeight="1">
      <c r="A93" s="97" t="s">
        <v>238</v>
      </c>
      <c r="B93" s="101" t="s">
        <v>238</v>
      </c>
      <c r="C93" s="101" t="s">
        <v>822</v>
      </c>
      <c r="D93" s="102" t="s">
        <v>823</v>
      </c>
      <c r="E93" s="103" t="s">
        <v>326</v>
      </c>
      <c r="F93" s="101" t="s">
        <v>824</v>
      </c>
      <c r="G93" s="104" t="s">
        <v>94</v>
      </c>
      <c r="H93" s="104" t="s">
        <v>95</v>
      </c>
      <c r="I93" s="104" t="s">
        <v>167</v>
      </c>
      <c r="J93" s="101">
        <v>12</v>
      </c>
      <c r="K93" s="101" t="s">
        <v>83</v>
      </c>
      <c r="L93" s="101"/>
    </row>
    <row r="94" spans="1:12" s="51" customFormat="1" ht="20.100000000000001" customHeight="1">
      <c r="A94" s="97" t="s">
        <v>239</v>
      </c>
      <c r="B94" s="101" t="s">
        <v>239</v>
      </c>
      <c r="C94" s="101" t="s">
        <v>825</v>
      </c>
      <c r="D94" s="102" t="s">
        <v>826</v>
      </c>
      <c r="E94" s="103" t="s">
        <v>326</v>
      </c>
      <c r="F94" s="101" t="s">
        <v>827</v>
      </c>
      <c r="G94" s="104" t="s">
        <v>94</v>
      </c>
      <c r="H94" s="104" t="s">
        <v>95</v>
      </c>
      <c r="I94" s="104" t="s">
        <v>99</v>
      </c>
      <c r="J94" s="101">
        <v>10</v>
      </c>
      <c r="K94" s="101" t="s">
        <v>120</v>
      </c>
      <c r="L94" s="101"/>
    </row>
    <row r="95" spans="1:12" s="51" customFormat="1" ht="20.100000000000001" customHeight="1">
      <c r="A95" s="97" t="s">
        <v>240</v>
      </c>
      <c r="B95" s="101" t="s">
        <v>240</v>
      </c>
      <c r="C95" s="101" t="s">
        <v>828</v>
      </c>
      <c r="D95" s="102" t="s">
        <v>829</v>
      </c>
      <c r="E95" s="103" t="s">
        <v>326</v>
      </c>
      <c r="F95" s="101" t="s">
        <v>233</v>
      </c>
      <c r="G95" s="104" t="s">
        <v>94</v>
      </c>
      <c r="H95" s="104" t="s">
        <v>95</v>
      </c>
      <c r="I95" s="104" t="s">
        <v>99</v>
      </c>
      <c r="J95" s="101">
        <v>9</v>
      </c>
      <c r="K95" s="101" t="s">
        <v>121</v>
      </c>
      <c r="L95" s="101"/>
    </row>
    <row r="96" spans="1:12" s="51" customFormat="1" ht="20.100000000000001" customHeight="1">
      <c r="A96" s="97" t="s">
        <v>241</v>
      </c>
      <c r="B96" s="101" t="s">
        <v>241</v>
      </c>
      <c r="C96" s="101" t="s">
        <v>830</v>
      </c>
      <c r="D96" s="102" t="s">
        <v>63</v>
      </c>
      <c r="E96" s="103" t="s">
        <v>831</v>
      </c>
      <c r="F96" s="101" t="s">
        <v>832</v>
      </c>
      <c r="G96" s="104" t="s">
        <v>94</v>
      </c>
      <c r="H96" s="104" t="s">
        <v>95</v>
      </c>
      <c r="I96" s="104" t="s">
        <v>165</v>
      </c>
      <c r="J96" s="101">
        <v>10</v>
      </c>
      <c r="K96" s="101" t="s">
        <v>120</v>
      </c>
      <c r="L96" s="101"/>
    </row>
    <row r="97" spans="1:12" s="51" customFormat="1" ht="20.100000000000001" customHeight="1">
      <c r="A97" s="97" t="s">
        <v>242</v>
      </c>
      <c r="B97" s="101" t="s">
        <v>242</v>
      </c>
      <c r="C97" s="101" t="s">
        <v>833</v>
      </c>
      <c r="D97" s="102" t="s">
        <v>834</v>
      </c>
      <c r="E97" s="103" t="s">
        <v>831</v>
      </c>
      <c r="F97" s="101" t="s">
        <v>343</v>
      </c>
      <c r="G97" s="104" t="s">
        <v>94</v>
      </c>
      <c r="H97" s="104" t="s">
        <v>100</v>
      </c>
      <c r="I97" s="104" t="s">
        <v>96</v>
      </c>
      <c r="J97" s="101">
        <v>11</v>
      </c>
      <c r="K97" s="101" t="s">
        <v>113</v>
      </c>
      <c r="L97" s="101"/>
    </row>
    <row r="98" spans="1:12" s="51" customFormat="1" ht="20.100000000000001" customHeight="1">
      <c r="A98" s="97" t="s">
        <v>243</v>
      </c>
      <c r="B98" s="101" t="s">
        <v>243</v>
      </c>
      <c r="C98" s="101" t="s">
        <v>835</v>
      </c>
      <c r="D98" s="102" t="s">
        <v>836</v>
      </c>
      <c r="E98" s="103" t="s">
        <v>837</v>
      </c>
      <c r="F98" s="101" t="s">
        <v>838</v>
      </c>
      <c r="G98" s="104" t="s">
        <v>92</v>
      </c>
      <c r="H98" s="104" t="s">
        <v>95</v>
      </c>
      <c r="I98" s="104" t="s">
        <v>839</v>
      </c>
      <c r="J98" s="101">
        <v>12</v>
      </c>
      <c r="K98" s="101" t="s">
        <v>83</v>
      </c>
      <c r="L98" s="101"/>
    </row>
    <row r="99" spans="1:12" s="51" customFormat="1" ht="20.100000000000001" customHeight="1">
      <c r="A99" s="97" t="s">
        <v>244</v>
      </c>
      <c r="B99" s="101" t="s">
        <v>244</v>
      </c>
      <c r="C99" s="101" t="s">
        <v>840</v>
      </c>
      <c r="D99" s="102" t="s">
        <v>841</v>
      </c>
      <c r="E99" s="103" t="s">
        <v>842</v>
      </c>
      <c r="F99" s="101" t="s">
        <v>843</v>
      </c>
      <c r="G99" s="104" t="s">
        <v>92</v>
      </c>
      <c r="H99" s="104" t="s">
        <v>95</v>
      </c>
      <c r="I99" s="104" t="s">
        <v>99</v>
      </c>
      <c r="J99" s="101" t="s">
        <v>162</v>
      </c>
      <c r="K99" s="101"/>
      <c r="L99" s="101" t="s">
        <v>177</v>
      </c>
    </row>
    <row r="100" spans="1:12" s="51" customFormat="1" ht="20.100000000000001" customHeight="1">
      <c r="A100" s="97" t="s">
        <v>245</v>
      </c>
      <c r="B100" s="101" t="s">
        <v>245</v>
      </c>
      <c r="C100" s="101" t="s">
        <v>844</v>
      </c>
      <c r="D100" s="102" t="s">
        <v>199</v>
      </c>
      <c r="E100" s="103" t="s">
        <v>178</v>
      </c>
      <c r="F100" s="101" t="s">
        <v>845</v>
      </c>
      <c r="G100" s="104" t="s">
        <v>92</v>
      </c>
      <c r="H100" s="104" t="s">
        <v>95</v>
      </c>
      <c r="I100" s="104" t="s">
        <v>166</v>
      </c>
      <c r="J100" s="101">
        <v>12</v>
      </c>
      <c r="K100" s="101" t="s">
        <v>83</v>
      </c>
      <c r="L100" s="101"/>
    </row>
    <row r="101" spans="1:12" s="51" customFormat="1" ht="20.100000000000001" customHeight="1">
      <c r="A101" s="97" t="s">
        <v>246</v>
      </c>
      <c r="B101" s="101" t="s">
        <v>246</v>
      </c>
      <c r="C101" s="101" t="s">
        <v>846</v>
      </c>
      <c r="D101" s="102" t="s">
        <v>847</v>
      </c>
      <c r="E101" s="103" t="s">
        <v>178</v>
      </c>
      <c r="F101" s="101" t="s">
        <v>848</v>
      </c>
      <c r="G101" s="104" t="s">
        <v>92</v>
      </c>
      <c r="H101" s="104" t="s">
        <v>95</v>
      </c>
      <c r="I101" s="104" t="s">
        <v>228</v>
      </c>
      <c r="J101" s="101">
        <v>12</v>
      </c>
      <c r="K101" s="101" t="s">
        <v>83</v>
      </c>
      <c r="L101" s="101"/>
    </row>
    <row r="102" spans="1:12" s="51" customFormat="1" ht="20.100000000000001" customHeight="1">
      <c r="A102" s="97" t="s">
        <v>247</v>
      </c>
      <c r="B102" s="101" t="s">
        <v>247</v>
      </c>
      <c r="C102" s="101" t="s">
        <v>849</v>
      </c>
      <c r="D102" s="102" t="s">
        <v>850</v>
      </c>
      <c r="E102" s="103" t="s">
        <v>178</v>
      </c>
      <c r="F102" s="101" t="s">
        <v>631</v>
      </c>
      <c r="G102" s="104" t="s">
        <v>92</v>
      </c>
      <c r="H102" s="104" t="s">
        <v>95</v>
      </c>
      <c r="I102" s="104" t="s">
        <v>99</v>
      </c>
      <c r="J102" s="101">
        <v>11</v>
      </c>
      <c r="K102" s="101" t="s">
        <v>113</v>
      </c>
      <c r="L102" s="101"/>
    </row>
    <row r="103" spans="1:12" s="51" customFormat="1" ht="20.100000000000001" customHeight="1">
      <c r="A103" s="97" t="s">
        <v>248</v>
      </c>
      <c r="B103" s="101" t="s">
        <v>248</v>
      </c>
      <c r="C103" s="101" t="s">
        <v>851</v>
      </c>
      <c r="D103" s="102" t="s">
        <v>335</v>
      </c>
      <c r="E103" s="103" t="s">
        <v>852</v>
      </c>
      <c r="F103" s="101" t="s">
        <v>802</v>
      </c>
      <c r="G103" s="104" t="s">
        <v>92</v>
      </c>
      <c r="H103" s="104" t="s">
        <v>97</v>
      </c>
      <c r="I103" s="104" t="s">
        <v>99</v>
      </c>
      <c r="J103" s="101">
        <v>10</v>
      </c>
      <c r="K103" s="101" t="s">
        <v>120</v>
      </c>
      <c r="L103" s="101"/>
    </row>
    <row r="104" spans="1:12" s="51" customFormat="1" ht="20.100000000000001" customHeight="1">
      <c r="A104" s="97" t="s">
        <v>249</v>
      </c>
      <c r="B104" s="101" t="s">
        <v>249</v>
      </c>
      <c r="C104" s="101" t="s">
        <v>853</v>
      </c>
      <c r="D104" s="102" t="s">
        <v>854</v>
      </c>
      <c r="E104" s="103" t="s">
        <v>855</v>
      </c>
      <c r="F104" s="101" t="s">
        <v>856</v>
      </c>
      <c r="G104" s="104" t="s">
        <v>92</v>
      </c>
      <c r="H104" s="104" t="s">
        <v>97</v>
      </c>
      <c r="I104" s="104" t="s">
        <v>103</v>
      </c>
      <c r="J104" s="101">
        <v>9</v>
      </c>
      <c r="K104" s="101" t="s">
        <v>121</v>
      </c>
      <c r="L104" s="101"/>
    </row>
    <row r="105" spans="1:12" s="51" customFormat="1" ht="20.100000000000001" customHeight="1">
      <c r="A105" s="97" t="s">
        <v>250</v>
      </c>
      <c r="B105" s="101" t="s">
        <v>250</v>
      </c>
      <c r="C105" s="101" t="s">
        <v>857</v>
      </c>
      <c r="D105" s="102" t="s">
        <v>858</v>
      </c>
      <c r="E105" s="103" t="s">
        <v>859</v>
      </c>
      <c r="F105" s="101" t="s">
        <v>860</v>
      </c>
      <c r="G105" s="104" t="s">
        <v>92</v>
      </c>
      <c r="H105" s="104" t="s">
        <v>97</v>
      </c>
      <c r="I105" s="104" t="s">
        <v>98</v>
      </c>
      <c r="J105" s="101">
        <v>8</v>
      </c>
      <c r="K105" s="101" t="s">
        <v>158</v>
      </c>
      <c r="L105" s="101"/>
    </row>
    <row r="106" spans="1:12" s="51" customFormat="1" ht="20.100000000000001" customHeight="1">
      <c r="A106" s="97" t="s">
        <v>251</v>
      </c>
      <c r="B106" s="101" t="s">
        <v>251</v>
      </c>
      <c r="C106" s="101" t="s">
        <v>861</v>
      </c>
      <c r="D106" s="102" t="s">
        <v>110</v>
      </c>
      <c r="E106" s="103" t="s">
        <v>862</v>
      </c>
      <c r="F106" s="101" t="s">
        <v>331</v>
      </c>
      <c r="G106" s="104" t="s">
        <v>92</v>
      </c>
      <c r="H106" s="104" t="s">
        <v>95</v>
      </c>
      <c r="I106" s="104" t="s">
        <v>362</v>
      </c>
      <c r="J106" s="101">
        <v>11</v>
      </c>
      <c r="K106" s="101" t="s">
        <v>113</v>
      </c>
      <c r="L106" s="101"/>
    </row>
    <row r="107" spans="1:12" s="51" customFormat="1" ht="20.100000000000001" customHeight="1">
      <c r="A107" s="97" t="s">
        <v>252</v>
      </c>
      <c r="B107" s="101" t="s">
        <v>252</v>
      </c>
      <c r="C107" s="101" t="s">
        <v>863</v>
      </c>
      <c r="D107" s="102" t="s">
        <v>110</v>
      </c>
      <c r="E107" s="103" t="s">
        <v>862</v>
      </c>
      <c r="F107" s="101" t="s">
        <v>864</v>
      </c>
      <c r="G107" s="104" t="s">
        <v>92</v>
      </c>
      <c r="H107" s="104" t="s">
        <v>95</v>
      </c>
      <c r="I107" s="104" t="s">
        <v>99</v>
      </c>
      <c r="J107" s="101">
        <v>12</v>
      </c>
      <c r="K107" s="101" t="s">
        <v>83</v>
      </c>
      <c r="L107" s="101"/>
    </row>
    <row r="108" spans="1:12" s="51" customFormat="1" ht="20.100000000000001" customHeight="1">
      <c r="A108" s="97" t="s">
        <v>253</v>
      </c>
      <c r="B108" s="101" t="s">
        <v>253</v>
      </c>
      <c r="C108" s="101" t="s">
        <v>865</v>
      </c>
      <c r="D108" s="102" t="s">
        <v>309</v>
      </c>
      <c r="E108" s="103" t="s">
        <v>866</v>
      </c>
      <c r="F108" s="101" t="s">
        <v>867</v>
      </c>
      <c r="G108" s="104" t="s">
        <v>94</v>
      </c>
      <c r="H108" s="104" t="s">
        <v>97</v>
      </c>
      <c r="I108" s="104" t="s">
        <v>102</v>
      </c>
      <c r="J108" s="101">
        <v>12</v>
      </c>
      <c r="K108" s="101" t="s">
        <v>83</v>
      </c>
      <c r="L108" s="101"/>
    </row>
    <row r="109" spans="1:12" s="51" customFormat="1" ht="20.100000000000001" customHeight="1">
      <c r="A109" s="97" t="s">
        <v>254</v>
      </c>
      <c r="B109" s="101" t="s">
        <v>254</v>
      </c>
      <c r="C109" s="101" t="s">
        <v>868</v>
      </c>
      <c r="D109" s="102" t="s">
        <v>869</v>
      </c>
      <c r="E109" s="103" t="s">
        <v>189</v>
      </c>
      <c r="F109" s="101" t="s">
        <v>870</v>
      </c>
      <c r="G109" s="104" t="s">
        <v>94</v>
      </c>
      <c r="H109" s="104" t="s">
        <v>97</v>
      </c>
      <c r="I109" s="104" t="s">
        <v>99</v>
      </c>
      <c r="J109" s="101">
        <v>11</v>
      </c>
      <c r="K109" s="101" t="s">
        <v>113</v>
      </c>
      <c r="L109" s="101"/>
    </row>
    <row r="110" spans="1:12" s="51" customFormat="1" ht="20.100000000000001" customHeight="1">
      <c r="A110" s="97" t="s">
        <v>255</v>
      </c>
      <c r="B110" s="101" t="s">
        <v>255</v>
      </c>
      <c r="C110" s="101" t="s">
        <v>871</v>
      </c>
      <c r="D110" s="102" t="s">
        <v>872</v>
      </c>
      <c r="E110" s="103" t="s">
        <v>189</v>
      </c>
      <c r="F110" s="101" t="s">
        <v>873</v>
      </c>
      <c r="G110" s="104" t="s">
        <v>94</v>
      </c>
      <c r="H110" s="104" t="s">
        <v>95</v>
      </c>
      <c r="I110" s="104" t="s">
        <v>99</v>
      </c>
      <c r="J110" s="101">
        <v>9</v>
      </c>
      <c r="K110" s="101" t="s">
        <v>121</v>
      </c>
      <c r="L110" s="101"/>
    </row>
    <row r="111" spans="1:12" s="51" customFormat="1" ht="20.100000000000001" customHeight="1">
      <c r="A111" s="97" t="s">
        <v>256</v>
      </c>
      <c r="B111" s="101" t="s">
        <v>256</v>
      </c>
      <c r="C111" s="101" t="s">
        <v>874</v>
      </c>
      <c r="D111" s="102" t="s">
        <v>875</v>
      </c>
      <c r="E111" s="103" t="s">
        <v>189</v>
      </c>
      <c r="F111" s="101" t="s">
        <v>333</v>
      </c>
      <c r="G111" s="104" t="s">
        <v>94</v>
      </c>
      <c r="H111" s="104" t="s">
        <v>97</v>
      </c>
      <c r="I111" s="104" t="s">
        <v>96</v>
      </c>
      <c r="J111" s="101">
        <v>10</v>
      </c>
      <c r="K111" s="101" t="s">
        <v>120</v>
      </c>
      <c r="L111" s="101"/>
    </row>
    <row r="112" spans="1:12" s="51" customFormat="1" ht="20.100000000000001" customHeight="1">
      <c r="A112" s="97" t="s">
        <v>257</v>
      </c>
      <c r="B112" s="101" t="s">
        <v>257</v>
      </c>
      <c r="C112" s="101" t="s">
        <v>876</v>
      </c>
      <c r="D112" s="102" t="s">
        <v>200</v>
      </c>
      <c r="E112" s="103" t="s">
        <v>877</v>
      </c>
      <c r="F112" s="101" t="s">
        <v>878</v>
      </c>
      <c r="G112" s="104" t="s">
        <v>94</v>
      </c>
      <c r="H112" s="104" t="s">
        <v>879</v>
      </c>
      <c r="I112" s="104" t="s">
        <v>98</v>
      </c>
      <c r="J112" s="101">
        <v>10</v>
      </c>
      <c r="K112" s="101" t="s">
        <v>120</v>
      </c>
      <c r="L112" s="101"/>
    </row>
    <row r="113" spans="1:12" s="51" customFormat="1" ht="20.100000000000001" customHeight="1">
      <c r="A113" s="97" t="s">
        <v>258</v>
      </c>
      <c r="B113" s="101" t="s">
        <v>258</v>
      </c>
      <c r="C113" s="101" t="s">
        <v>880</v>
      </c>
      <c r="D113" s="102" t="s">
        <v>881</v>
      </c>
      <c r="E113" s="103" t="s">
        <v>212</v>
      </c>
      <c r="F113" s="101" t="s">
        <v>882</v>
      </c>
      <c r="G113" s="104" t="s">
        <v>92</v>
      </c>
      <c r="H113" s="104" t="s">
        <v>97</v>
      </c>
      <c r="I113" s="104" t="s">
        <v>104</v>
      </c>
      <c r="J113" s="101">
        <v>10</v>
      </c>
      <c r="K113" s="101" t="s">
        <v>120</v>
      </c>
      <c r="L113" s="101"/>
    </row>
    <row r="114" spans="1:12" s="51" customFormat="1" ht="20.100000000000001" customHeight="1">
      <c r="A114" s="97" t="s">
        <v>259</v>
      </c>
      <c r="B114" s="101" t="s">
        <v>259</v>
      </c>
      <c r="C114" s="101" t="s">
        <v>883</v>
      </c>
      <c r="D114" s="102" t="s">
        <v>110</v>
      </c>
      <c r="E114" s="103" t="s">
        <v>212</v>
      </c>
      <c r="F114" s="101" t="s">
        <v>884</v>
      </c>
      <c r="G114" s="104" t="s">
        <v>92</v>
      </c>
      <c r="H114" s="104" t="s">
        <v>95</v>
      </c>
      <c r="I114" s="104" t="s">
        <v>229</v>
      </c>
      <c r="J114" s="101">
        <v>11</v>
      </c>
      <c r="K114" s="101" t="s">
        <v>113</v>
      </c>
      <c r="L114" s="101"/>
    </row>
    <row r="115" spans="1:12" s="51" customFormat="1" ht="20.100000000000001" customHeight="1">
      <c r="A115" s="97" t="s">
        <v>260</v>
      </c>
      <c r="B115" s="101" t="s">
        <v>260</v>
      </c>
      <c r="C115" s="101" t="s">
        <v>885</v>
      </c>
      <c r="D115" s="102" t="s">
        <v>886</v>
      </c>
      <c r="E115" s="103" t="s">
        <v>887</v>
      </c>
      <c r="F115" s="101" t="s">
        <v>307</v>
      </c>
      <c r="G115" s="104" t="s">
        <v>92</v>
      </c>
      <c r="H115" s="104" t="s">
        <v>95</v>
      </c>
      <c r="I115" s="104" t="s">
        <v>103</v>
      </c>
      <c r="J115" s="101">
        <v>12</v>
      </c>
      <c r="K115" s="101" t="s">
        <v>83</v>
      </c>
      <c r="L115" s="101"/>
    </row>
    <row r="116" spans="1:12" s="51" customFormat="1" ht="20.100000000000001" customHeight="1">
      <c r="A116" s="97" t="s">
        <v>261</v>
      </c>
      <c r="B116" s="101" t="s">
        <v>261</v>
      </c>
      <c r="C116" s="101" t="s">
        <v>888</v>
      </c>
      <c r="D116" s="102" t="s">
        <v>889</v>
      </c>
      <c r="E116" s="103" t="s">
        <v>152</v>
      </c>
      <c r="F116" s="101" t="s">
        <v>890</v>
      </c>
      <c r="G116" s="104" t="s">
        <v>94</v>
      </c>
      <c r="H116" s="104" t="s">
        <v>891</v>
      </c>
      <c r="I116" s="104" t="s">
        <v>99</v>
      </c>
      <c r="J116" s="101">
        <v>13</v>
      </c>
      <c r="K116" s="101" t="s">
        <v>85</v>
      </c>
      <c r="L116" s="101"/>
    </row>
    <row r="117" spans="1:12" s="51" customFormat="1" ht="20.100000000000001" customHeight="1">
      <c r="A117" s="97" t="s">
        <v>262</v>
      </c>
      <c r="B117" s="101" t="s">
        <v>262</v>
      </c>
      <c r="C117" s="101" t="s">
        <v>892</v>
      </c>
      <c r="D117" s="102" t="s">
        <v>893</v>
      </c>
      <c r="E117" s="103" t="s">
        <v>152</v>
      </c>
      <c r="F117" s="101" t="s">
        <v>894</v>
      </c>
      <c r="G117" s="104" t="s">
        <v>94</v>
      </c>
      <c r="H117" s="104" t="s">
        <v>95</v>
      </c>
      <c r="I117" s="104" t="s">
        <v>99</v>
      </c>
      <c r="J117" s="101">
        <v>12</v>
      </c>
      <c r="K117" s="101" t="s">
        <v>83</v>
      </c>
      <c r="L117" s="101"/>
    </row>
    <row r="118" spans="1:12" s="51" customFormat="1" ht="20.100000000000001" customHeight="1">
      <c r="A118" s="97" t="s">
        <v>263</v>
      </c>
      <c r="B118" s="101" t="s">
        <v>263</v>
      </c>
      <c r="C118" s="101" t="s">
        <v>327</v>
      </c>
      <c r="D118" s="102" t="s">
        <v>310</v>
      </c>
      <c r="E118" s="103" t="s">
        <v>328</v>
      </c>
      <c r="F118" s="101" t="s">
        <v>329</v>
      </c>
      <c r="G118" s="104" t="s">
        <v>94</v>
      </c>
      <c r="H118" s="104" t="s">
        <v>372</v>
      </c>
      <c r="I118" s="104" t="s">
        <v>168</v>
      </c>
      <c r="J118" s="101">
        <v>11</v>
      </c>
      <c r="K118" s="101" t="s">
        <v>113</v>
      </c>
      <c r="L118" s="101"/>
    </row>
    <row r="119" spans="1:12" s="51" customFormat="1" ht="20.100000000000001" customHeight="1">
      <c r="A119" s="97" t="s">
        <v>264</v>
      </c>
      <c r="B119" s="101" t="s">
        <v>264</v>
      </c>
      <c r="C119" s="101" t="s">
        <v>895</v>
      </c>
      <c r="D119" s="102" t="s">
        <v>896</v>
      </c>
      <c r="E119" s="103" t="s">
        <v>92</v>
      </c>
      <c r="F119" s="101" t="s">
        <v>593</v>
      </c>
      <c r="G119" s="104" t="s">
        <v>92</v>
      </c>
      <c r="H119" s="104" t="s">
        <v>100</v>
      </c>
      <c r="I119" s="104" t="s">
        <v>104</v>
      </c>
      <c r="J119" s="101">
        <v>12</v>
      </c>
      <c r="K119" s="101" t="s">
        <v>83</v>
      </c>
      <c r="L119" s="101"/>
    </row>
    <row r="120" spans="1:12" s="51" customFormat="1" ht="20.100000000000001" customHeight="1">
      <c r="A120" s="97" t="s">
        <v>265</v>
      </c>
      <c r="B120" s="101" t="s">
        <v>265</v>
      </c>
      <c r="C120" s="101" t="s">
        <v>897</v>
      </c>
      <c r="D120" s="102" t="s">
        <v>110</v>
      </c>
      <c r="E120" s="103" t="s">
        <v>92</v>
      </c>
      <c r="F120" s="101" t="s">
        <v>898</v>
      </c>
      <c r="G120" s="104" t="s">
        <v>92</v>
      </c>
      <c r="H120" s="104" t="s">
        <v>95</v>
      </c>
      <c r="I120" s="104" t="s">
        <v>99</v>
      </c>
      <c r="J120" s="101">
        <v>12</v>
      </c>
      <c r="K120" s="101" t="s">
        <v>83</v>
      </c>
      <c r="L120" s="101"/>
    </row>
    <row r="121" spans="1:12" s="51" customFormat="1" ht="20.100000000000001" customHeight="1">
      <c r="A121" s="97" t="s">
        <v>899</v>
      </c>
      <c r="B121" s="101" t="s">
        <v>899</v>
      </c>
      <c r="C121" s="101" t="s">
        <v>900</v>
      </c>
      <c r="D121" s="102" t="s">
        <v>901</v>
      </c>
      <c r="E121" s="103" t="s">
        <v>330</v>
      </c>
      <c r="F121" s="101" t="s">
        <v>902</v>
      </c>
      <c r="G121" s="104" t="s">
        <v>94</v>
      </c>
      <c r="H121" s="104" t="s">
        <v>95</v>
      </c>
      <c r="I121" s="104" t="s">
        <v>99</v>
      </c>
      <c r="J121" s="101">
        <v>13</v>
      </c>
      <c r="K121" s="101" t="s">
        <v>85</v>
      </c>
      <c r="L121" s="101"/>
    </row>
    <row r="122" spans="1:12" s="51" customFormat="1" ht="20.100000000000001" customHeight="1">
      <c r="A122" s="97" t="s">
        <v>903</v>
      </c>
      <c r="B122" s="101" t="s">
        <v>903</v>
      </c>
      <c r="C122" s="101" t="s">
        <v>904</v>
      </c>
      <c r="D122" s="102" t="s">
        <v>303</v>
      </c>
      <c r="E122" s="103" t="s">
        <v>330</v>
      </c>
      <c r="F122" s="101" t="s">
        <v>905</v>
      </c>
      <c r="G122" s="104" t="s">
        <v>94</v>
      </c>
      <c r="H122" s="104" t="s">
        <v>95</v>
      </c>
      <c r="I122" s="104" t="s">
        <v>99</v>
      </c>
      <c r="J122" s="101">
        <v>12</v>
      </c>
      <c r="K122" s="101" t="s">
        <v>83</v>
      </c>
      <c r="L122" s="101"/>
    </row>
    <row r="123" spans="1:12" s="51" customFormat="1" ht="20.100000000000001" customHeight="1">
      <c r="A123" s="97" t="s">
        <v>906</v>
      </c>
      <c r="B123" s="101" t="s">
        <v>906</v>
      </c>
      <c r="C123" s="101" t="s">
        <v>907</v>
      </c>
      <c r="D123" s="102" t="s">
        <v>908</v>
      </c>
      <c r="E123" s="103" t="s">
        <v>909</v>
      </c>
      <c r="F123" s="101" t="s">
        <v>910</v>
      </c>
      <c r="G123" s="104" t="s">
        <v>92</v>
      </c>
      <c r="H123" s="104" t="s">
        <v>95</v>
      </c>
      <c r="I123" s="104" t="s">
        <v>169</v>
      </c>
      <c r="J123" s="101">
        <v>11</v>
      </c>
      <c r="K123" s="101" t="s">
        <v>113</v>
      </c>
      <c r="L123" s="101"/>
    </row>
    <row r="124" spans="1:12" s="51" customFormat="1" ht="20.100000000000001" customHeight="1">
      <c r="A124" s="97" t="s">
        <v>911</v>
      </c>
      <c r="B124" s="101" t="s">
        <v>911</v>
      </c>
      <c r="C124" s="101" t="s">
        <v>912</v>
      </c>
      <c r="D124" s="102" t="s">
        <v>913</v>
      </c>
      <c r="E124" s="103" t="s">
        <v>914</v>
      </c>
      <c r="F124" s="101" t="s">
        <v>915</v>
      </c>
      <c r="G124" s="104" t="s">
        <v>92</v>
      </c>
      <c r="H124" s="104" t="s">
        <v>95</v>
      </c>
      <c r="I124" s="104" t="s">
        <v>99</v>
      </c>
      <c r="J124" s="101">
        <v>11</v>
      </c>
      <c r="K124" s="101" t="s">
        <v>113</v>
      </c>
      <c r="L124" s="101"/>
    </row>
    <row r="125" spans="1:12" s="51" customFormat="1" ht="20.100000000000001" customHeight="1">
      <c r="A125" s="97" t="s">
        <v>916</v>
      </c>
      <c r="B125" s="101" t="s">
        <v>916</v>
      </c>
      <c r="C125" s="101" t="s">
        <v>917</v>
      </c>
      <c r="D125" s="102" t="s">
        <v>346</v>
      </c>
      <c r="E125" s="103" t="s">
        <v>332</v>
      </c>
      <c r="F125" s="101" t="s">
        <v>918</v>
      </c>
      <c r="G125" s="104" t="s">
        <v>94</v>
      </c>
      <c r="H125" s="104" t="s">
        <v>95</v>
      </c>
      <c r="I125" s="104" t="s">
        <v>99</v>
      </c>
      <c r="J125" s="101">
        <v>12</v>
      </c>
      <c r="K125" s="101" t="s">
        <v>83</v>
      </c>
      <c r="L125" s="101"/>
    </row>
    <row r="126" spans="1:12" s="51" customFormat="1" ht="20.100000000000001" customHeight="1">
      <c r="A126" s="97" t="s">
        <v>919</v>
      </c>
      <c r="B126" s="101" t="s">
        <v>919</v>
      </c>
      <c r="C126" s="101" t="s">
        <v>920</v>
      </c>
      <c r="D126" s="102" t="s">
        <v>921</v>
      </c>
      <c r="E126" s="103" t="s">
        <v>922</v>
      </c>
      <c r="F126" s="101" t="s">
        <v>882</v>
      </c>
      <c r="G126" s="104" t="s">
        <v>94</v>
      </c>
      <c r="H126" s="104" t="s">
        <v>100</v>
      </c>
      <c r="I126" s="104" t="s">
        <v>96</v>
      </c>
      <c r="J126" s="101">
        <v>13</v>
      </c>
      <c r="K126" s="101" t="s">
        <v>85</v>
      </c>
      <c r="L126" s="101"/>
    </row>
    <row r="127" spans="1:12" s="51" customFormat="1" ht="20.100000000000001" customHeight="1">
      <c r="A127" s="97" t="s">
        <v>923</v>
      </c>
      <c r="B127" s="101" t="s">
        <v>923</v>
      </c>
      <c r="C127" s="101" t="s">
        <v>924</v>
      </c>
      <c r="D127" s="102" t="s">
        <v>63</v>
      </c>
      <c r="E127" s="103" t="s">
        <v>925</v>
      </c>
      <c r="F127" s="101" t="s">
        <v>926</v>
      </c>
      <c r="G127" s="104" t="s">
        <v>94</v>
      </c>
      <c r="H127" s="104" t="s">
        <v>95</v>
      </c>
      <c r="I127" s="104" t="s">
        <v>105</v>
      </c>
      <c r="J127" s="101">
        <v>14</v>
      </c>
      <c r="K127" s="101" t="s">
        <v>84</v>
      </c>
      <c r="L127" s="101"/>
    </row>
    <row r="128" spans="1:12" s="51" customFormat="1" ht="20.100000000000001" customHeight="1">
      <c r="A128" s="97" t="s">
        <v>927</v>
      </c>
      <c r="B128" s="101" t="s">
        <v>927</v>
      </c>
      <c r="C128" s="101" t="s">
        <v>928</v>
      </c>
      <c r="D128" s="102" t="s">
        <v>351</v>
      </c>
      <c r="E128" s="103" t="s">
        <v>929</v>
      </c>
      <c r="F128" s="101" t="s">
        <v>234</v>
      </c>
      <c r="G128" s="104" t="s">
        <v>94</v>
      </c>
      <c r="H128" s="104" t="s">
        <v>95</v>
      </c>
      <c r="I128" s="104" t="s">
        <v>363</v>
      </c>
      <c r="J128" s="101">
        <v>11</v>
      </c>
      <c r="K128" s="101" t="s">
        <v>113</v>
      </c>
      <c r="L128" s="101"/>
    </row>
    <row r="129" spans="1:12" s="51" customFormat="1" ht="20.100000000000001" customHeight="1">
      <c r="A129" s="97" t="s">
        <v>930</v>
      </c>
      <c r="B129" s="101" t="s">
        <v>930</v>
      </c>
      <c r="C129" s="101" t="s">
        <v>931</v>
      </c>
      <c r="D129" s="102" t="s">
        <v>932</v>
      </c>
      <c r="E129" s="103" t="s">
        <v>933</v>
      </c>
      <c r="F129" s="101" t="s">
        <v>934</v>
      </c>
      <c r="G129" s="104" t="s">
        <v>92</v>
      </c>
      <c r="H129" s="104" t="s">
        <v>97</v>
      </c>
      <c r="I129" s="104" t="s">
        <v>96</v>
      </c>
      <c r="J129" s="101">
        <v>12</v>
      </c>
      <c r="K129" s="101" t="s">
        <v>83</v>
      </c>
      <c r="L129" s="101"/>
    </row>
    <row r="130" spans="1:12" s="51" customFormat="1" ht="20.100000000000001" customHeight="1">
      <c r="A130" s="97" t="s">
        <v>935</v>
      </c>
      <c r="B130" s="101" t="s">
        <v>935</v>
      </c>
      <c r="C130" s="101" t="s">
        <v>936</v>
      </c>
      <c r="D130" s="102" t="s">
        <v>937</v>
      </c>
      <c r="E130" s="103" t="s">
        <v>933</v>
      </c>
      <c r="F130" s="101" t="s">
        <v>938</v>
      </c>
      <c r="G130" s="104" t="s">
        <v>94</v>
      </c>
      <c r="H130" s="104" t="s">
        <v>95</v>
      </c>
      <c r="I130" s="104" t="s">
        <v>229</v>
      </c>
      <c r="J130" s="101" t="s">
        <v>162</v>
      </c>
      <c r="K130" s="101"/>
      <c r="L130" s="101" t="s">
        <v>177</v>
      </c>
    </row>
    <row r="131" spans="1:12" s="51" customFormat="1" ht="20.100000000000001" customHeight="1">
      <c r="A131" s="97" t="s">
        <v>939</v>
      </c>
      <c r="B131" s="101" t="s">
        <v>939</v>
      </c>
      <c r="C131" s="101" t="s">
        <v>940</v>
      </c>
      <c r="D131" s="102" t="s">
        <v>941</v>
      </c>
      <c r="E131" s="103" t="s">
        <v>942</v>
      </c>
      <c r="F131" s="101" t="s">
        <v>943</v>
      </c>
      <c r="G131" s="104" t="s">
        <v>94</v>
      </c>
      <c r="H131" s="104" t="s">
        <v>117</v>
      </c>
      <c r="I131" s="104" t="s">
        <v>165</v>
      </c>
      <c r="J131" s="101">
        <v>13</v>
      </c>
      <c r="K131" s="101" t="s">
        <v>85</v>
      </c>
      <c r="L131" s="101"/>
    </row>
    <row r="132" spans="1:12" s="51" customFormat="1" ht="20.100000000000001" customHeight="1">
      <c r="A132" s="97" t="s">
        <v>944</v>
      </c>
      <c r="B132" s="101" t="s">
        <v>944</v>
      </c>
      <c r="C132" s="101" t="s">
        <v>945</v>
      </c>
      <c r="D132" s="102" t="s">
        <v>310</v>
      </c>
      <c r="E132" s="103" t="s">
        <v>946</v>
      </c>
      <c r="F132" s="101" t="s">
        <v>947</v>
      </c>
      <c r="G132" s="104" t="s">
        <v>94</v>
      </c>
      <c r="H132" s="104" t="s">
        <v>372</v>
      </c>
      <c r="I132" s="104" t="s">
        <v>168</v>
      </c>
      <c r="J132" s="101">
        <v>13</v>
      </c>
      <c r="K132" s="101" t="s">
        <v>85</v>
      </c>
      <c r="L132" s="101"/>
    </row>
    <row r="133" spans="1:12" s="51" customFormat="1" ht="20.100000000000001" customHeight="1">
      <c r="A133" s="97" t="s">
        <v>948</v>
      </c>
      <c r="B133" s="101" t="s">
        <v>948</v>
      </c>
      <c r="C133" s="101" t="s">
        <v>949</v>
      </c>
      <c r="D133" s="102" t="s">
        <v>950</v>
      </c>
      <c r="E133" s="103" t="s">
        <v>951</v>
      </c>
      <c r="F133" s="101" t="s">
        <v>593</v>
      </c>
      <c r="G133" s="104" t="s">
        <v>92</v>
      </c>
      <c r="H133" s="104" t="s">
        <v>97</v>
      </c>
      <c r="I133" s="104" t="s">
        <v>99</v>
      </c>
      <c r="J133" s="101">
        <v>12</v>
      </c>
      <c r="K133" s="101" t="s">
        <v>83</v>
      </c>
      <c r="L133" s="101"/>
    </row>
    <row r="134" spans="1:12" s="51" customFormat="1" ht="20.100000000000001" customHeight="1">
      <c r="A134" s="97" t="s">
        <v>952</v>
      </c>
      <c r="B134" s="101" t="s">
        <v>952</v>
      </c>
      <c r="C134" s="101" t="s">
        <v>953</v>
      </c>
      <c r="D134" s="102" t="s">
        <v>954</v>
      </c>
      <c r="E134" s="103" t="s">
        <v>955</v>
      </c>
      <c r="F134" s="101" t="s">
        <v>956</v>
      </c>
      <c r="G134" s="104" t="s">
        <v>92</v>
      </c>
      <c r="H134" s="104" t="s">
        <v>100</v>
      </c>
      <c r="I134" s="104" t="s">
        <v>101</v>
      </c>
      <c r="J134" s="101">
        <v>10</v>
      </c>
      <c r="K134" s="101" t="s">
        <v>120</v>
      </c>
      <c r="L134" s="101"/>
    </row>
    <row r="135" spans="1:12" s="51" customFormat="1" ht="20.100000000000001" customHeight="1">
      <c r="A135" s="97" t="s">
        <v>957</v>
      </c>
      <c r="B135" s="101" t="s">
        <v>957</v>
      </c>
      <c r="C135" s="101" t="s">
        <v>958</v>
      </c>
      <c r="D135" s="102" t="s">
        <v>959</v>
      </c>
      <c r="E135" s="103" t="s">
        <v>960</v>
      </c>
      <c r="F135" s="101" t="s">
        <v>742</v>
      </c>
      <c r="G135" s="104" t="s">
        <v>94</v>
      </c>
      <c r="H135" s="104" t="s">
        <v>95</v>
      </c>
      <c r="I135" s="104" t="s">
        <v>99</v>
      </c>
      <c r="J135" s="101">
        <v>11</v>
      </c>
      <c r="K135" s="101" t="s">
        <v>113</v>
      </c>
      <c r="L135" s="101"/>
    </row>
    <row r="136" spans="1:12" s="51" customFormat="1" ht="20.100000000000001" customHeight="1">
      <c r="A136" s="97" t="s">
        <v>961</v>
      </c>
      <c r="B136" s="101" t="s">
        <v>961</v>
      </c>
      <c r="C136" s="101" t="s">
        <v>962</v>
      </c>
      <c r="D136" s="102" t="s">
        <v>963</v>
      </c>
      <c r="E136" s="103" t="s">
        <v>344</v>
      </c>
      <c r="F136" s="101" t="s">
        <v>964</v>
      </c>
      <c r="G136" s="104" t="s">
        <v>94</v>
      </c>
      <c r="H136" s="104" t="s">
        <v>95</v>
      </c>
      <c r="I136" s="104" t="s">
        <v>99</v>
      </c>
      <c r="J136" s="101">
        <v>13</v>
      </c>
      <c r="K136" s="101" t="s">
        <v>85</v>
      </c>
      <c r="L136" s="101"/>
    </row>
    <row r="137" spans="1:12" s="51" customFormat="1" ht="20.100000000000001" customHeight="1">
      <c r="A137" s="97" t="s">
        <v>965</v>
      </c>
      <c r="B137" s="101" t="s">
        <v>965</v>
      </c>
      <c r="C137" s="101" t="s">
        <v>966</v>
      </c>
      <c r="D137" s="102" t="s">
        <v>967</v>
      </c>
      <c r="E137" s="103" t="s">
        <v>153</v>
      </c>
      <c r="F137" s="101" t="s">
        <v>968</v>
      </c>
      <c r="G137" s="104" t="s">
        <v>92</v>
      </c>
      <c r="H137" s="104" t="s">
        <v>97</v>
      </c>
      <c r="I137" s="104" t="s">
        <v>96</v>
      </c>
      <c r="J137" s="101">
        <v>12</v>
      </c>
      <c r="K137" s="101" t="s">
        <v>83</v>
      </c>
      <c r="L137" s="101"/>
    </row>
    <row r="138" spans="1:12" s="51" customFormat="1" ht="20.100000000000001" customHeight="1">
      <c r="A138" s="97" t="s">
        <v>969</v>
      </c>
      <c r="B138" s="101" t="s">
        <v>969</v>
      </c>
      <c r="C138" s="101" t="s">
        <v>970</v>
      </c>
      <c r="D138" s="102" t="s">
        <v>937</v>
      </c>
      <c r="E138" s="103" t="s">
        <v>971</v>
      </c>
      <c r="F138" s="101" t="s">
        <v>972</v>
      </c>
      <c r="G138" s="104" t="s">
        <v>94</v>
      </c>
      <c r="H138" s="104" t="s">
        <v>95</v>
      </c>
      <c r="I138" s="104" t="s">
        <v>973</v>
      </c>
      <c r="J138" s="101">
        <v>13</v>
      </c>
      <c r="K138" s="101" t="s">
        <v>85</v>
      </c>
      <c r="L138" s="101"/>
    </row>
    <row r="139" spans="1:12" s="51" customFormat="1" ht="20.100000000000001" customHeight="1">
      <c r="A139" s="97" t="s">
        <v>974</v>
      </c>
      <c r="B139" s="101" t="s">
        <v>974</v>
      </c>
      <c r="C139" s="101" t="s">
        <v>975</v>
      </c>
      <c r="D139" s="102" t="s">
        <v>211</v>
      </c>
      <c r="E139" s="103" t="s">
        <v>345</v>
      </c>
      <c r="F139" s="101" t="s">
        <v>976</v>
      </c>
      <c r="G139" s="104" t="s">
        <v>92</v>
      </c>
      <c r="H139" s="104" t="s">
        <v>95</v>
      </c>
      <c r="I139" s="104" t="s">
        <v>99</v>
      </c>
      <c r="J139" s="101">
        <v>12</v>
      </c>
      <c r="K139" s="101" t="s">
        <v>83</v>
      </c>
      <c r="L139" s="101"/>
    </row>
    <row r="140" spans="1:12" s="51" customFormat="1" ht="20.100000000000001" customHeight="1">
      <c r="A140" s="97" t="s">
        <v>977</v>
      </c>
      <c r="B140" s="101" t="s">
        <v>977</v>
      </c>
      <c r="C140" s="101" t="s">
        <v>978</v>
      </c>
      <c r="D140" s="102" t="s">
        <v>110</v>
      </c>
      <c r="E140" s="103" t="s">
        <v>345</v>
      </c>
      <c r="F140" s="101" t="s">
        <v>979</v>
      </c>
      <c r="G140" s="104" t="s">
        <v>92</v>
      </c>
      <c r="H140" s="104" t="s">
        <v>97</v>
      </c>
      <c r="I140" s="104" t="s">
        <v>99</v>
      </c>
      <c r="J140" s="101">
        <v>12</v>
      </c>
      <c r="K140" s="101" t="s">
        <v>83</v>
      </c>
      <c r="L140" s="101"/>
    </row>
    <row r="141" spans="1:12" s="51" customFormat="1" ht="20.100000000000001" customHeight="1">
      <c r="A141" s="97" t="s">
        <v>980</v>
      </c>
      <c r="B141" s="101" t="s">
        <v>980</v>
      </c>
      <c r="C141" s="101" t="s">
        <v>981</v>
      </c>
      <c r="D141" s="102" t="s">
        <v>982</v>
      </c>
      <c r="E141" s="103" t="s">
        <v>154</v>
      </c>
      <c r="F141" s="101" t="s">
        <v>983</v>
      </c>
      <c r="G141" s="104" t="s">
        <v>92</v>
      </c>
      <c r="H141" s="104" t="s">
        <v>100</v>
      </c>
      <c r="I141" s="104" t="s">
        <v>101</v>
      </c>
      <c r="J141" s="101">
        <v>9</v>
      </c>
      <c r="K141" s="101" t="s">
        <v>121</v>
      </c>
      <c r="L141" s="101"/>
    </row>
    <row r="142" spans="1:12" s="51" customFormat="1" ht="20.100000000000001" customHeight="1">
      <c r="A142" s="97" t="s">
        <v>984</v>
      </c>
      <c r="B142" s="101" t="s">
        <v>984</v>
      </c>
      <c r="C142" s="101" t="s">
        <v>985</v>
      </c>
      <c r="D142" s="102" t="s">
        <v>986</v>
      </c>
      <c r="E142" s="103" t="s">
        <v>154</v>
      </c>
      <c r="F142" s="101" t="s">
        <v>336</v>
      </c>
      <c r="G142" s="104" t="s">
        <v>94</v>
      </c>
      <c r="H142" s="104" t="s">
        <v>95</v>
      </c>
      <c r="I142" s="104" t="s">
        <v>99</v>
      </c>
      <c r="J142" s="101">
        <v>13</v>
      </c>
      <c r="K142" s="101" t="s">
        <v>85</v>
      </c>
      <c r="L142" s="101"/>
    </row>
    <row r="143" spans="1:12" s="51" customFormat="1" ht="20.100000000000001" customHeight="1">
      <c r="A143" s="97" t="s">
        <v>987</v>
      </c>
      <c r="B143" s="101" t="s">
        <v>987</v>
      </c>
      <c r="C143" s="101" t="s">
        <v>988</v>
      </c>
      <c r="D143" s="102" t="s">
        <v>989</v>
      </c>
      <c r="E143" s="103" t="s">
        <v>990</v>
      </c>
      <c r="F143" s="101" t="s">
        <v>991</v>
      </c>
      <c r="G143" s="104" t="s">
        <v>92</v>
      </c>
      <c r="H143" s="104" t="s">
        <v>97</v>
      </c>
      <c r="I143" s="104" t="s">
        <v>229</v>
      </c>
      <c r="J143" s="101">
        <v>11</v>
      </c>
      <c r="K143" s="101" t="s">
        <v>113</v>
      </c>
      <c r="L143" s="101"/>
    </row>
    <row r="144" spans="1:12" s="51" customFormat="1" ht="20.100000000000001" customHeight="1">
      <c r="A144" s="97" t="s">
        <v>992</v>
      </c>
      <c r="B144" s="101" t="s">
        <v>992</v>
      </c>
      <c r="C144" s="101" t="s">
        <v>993</v>
      </c>
      <c r="D144" s="102" t="s">
        <v>994</v>
      </c>
      <c r="E144" s="103" t="s">
        <v>995</v>
      </c>
      <c r="F144" s="101" t="s">
        <v>996</v>
      </c>
      <c r="G144" s="104" t="s">
        <v>92</v>
      </c>
      <c r="H144" s="104" t="s">
        <v>372</v>
      </c>
      <c r="I144" s="104" t="s">
        <v>169</v>
      </c>
      <c r="J144" s="101">
        <v>10</v>
      </c>
      <c r="K144" s="101" t="s">
        <v>120</v>
      </c>
      <c r="L144" s="101"/>
    </row>
    <row r="145" spans="1:12" s="51" customFormat="1" ht="20.100000000000001" customHeight="1">
      <c r="A145" s="97" t="s">
        <v>997</v>
      </c>
      <c r="B145" s="101" t="s">
        <v>997</v>
      </c>
      <c r="C145" s="101" t="s">
        <v>998</v>
      </c>
      <c r="D145" s="102" t="s">
        <v>994</v>
      </c>
      <c r="E145" s="103" t="s">
        <v>999</v>
      </c>
      <c r="F145" s="101" t="s">
        <v>1000</v>
      </c>
      <c r="G145" s="104" t="s">
        <v>92</v>
      </c>
      <c r="H145" s="104" t="s">
        <v>372</v>
      </c>
      <c r="I145" s="104" t="s">
        <v>112</v>
      </c>
      <c r="J145" s="101">
        <v>9</v>
      </c>
      <c r="K145" s="101" t="s">
        <v>121</v>
      </c>
      <c r="L145" s="101"/>
    </row>
    <row r="146" spans="1:12" s="51" customFormat="1" ht="20.100000000000001" customHeight="1">
      <c r="A146" s="97" t="s">
        <v>1001</v>
      </c>
      <c r="B146" s="101" t="s">
        <v>1001</v>
      </c>
      <c r="C146" s="101" t="s">
        <v>1002</v>
      </c>
      <c r="D146" s="102" t="s">
        <v>1003</v>
      </c>
      <c r="E146" s="103" t="s">
        <v>1004</v>
      </c>
      <c r="F146" s="101" t="s">
        <v>1005</v>
      </c>
      <c r="G146" s="104" t="s">
        <v>92</v>
      </c>
      <c r="H146" s="104" t="s">
        <v>372</v>
      </c>
      <c r="I146" s="104" t="s">
        <v>168</v>
      </c>
      <c r="J146" s="101">
        <v>12</v>
      </c>
      <c r="K146" s="101" t="s">
        <v>83</v>
      </c>
      <c r="L146" s="101"/>
    </row>
    <row r="147" spans="1:12" s="51" customFormat="1" ht="20.100000000000001" customHeight="1">
      <c r="A147" s="97" t="s">
        <v>1006</v>
      </c>
      <c r="B147" s="101" t="s">
        <v>1006</v>
      </c>
      <c r="C147" s="101" t="s">
        <v>1007</v>
      </c>
      <c r="D147" s="102" t="s">
        <v>308</v>
      </c>
      <c r="E147" s="103" t="s">
        <v>1008</v>
      </c>
      <c r="F147" s="101" t="s">
        <v>1009</v>
      </c>
      <c r="G147" s="104" t="s">
        <v>92</v>
      </c>
      <c r="H147" s="104" t="s">
        <v>97</v>
      </c>
      <c r="I147" s="104" t="s">
        <v>96</v>
      </c>
      <c r="J147" s="101">
        <v>12</v>
      </c>
      <c r="K147" s="101" t="s">
        <v>83</v>
      </c>
      <c r="L147" s="101"/>
    </row>
    <row r="148" spans="1:12" s="51" customFormat="1" ht="20.100000000000001" customHeight="1">
      <c r="A148" s="97" t="s">
        <v>1010</v>
      </c>
      <c r="B148" s="101" t="s">
        <v>1010</v>
      </c>
      <c r="C148" s="101" t="s">
        <v>1011</v>
      </c>
      <c r="D148" s="102" t="s">
        <v>1012</v>
      </c>
      <c r="E148" s="103" t="s">
        <v>1008</v>
      </c>
      <c r="F148" s="101" t="s">
        <v>321</v>
      </c>
      <c r="G148" s="104" t="s">
        <v>92</v>
      </c>
      <c r="H148" s="104" t="s">
        <v>97</v>
      </c>
      <c r="I148" s="104" t="s">
        <v>103</v>
      </c>
      <c r="J148" s="101" t="s">
        <v>162</v>
      </c>
      <c r="K148" s="101"/>
      <c r="L148" s="101" t="s">
        <v>177</v>
      </c>
    </row>
    <row r="149" spans="1:12" s="51" customFormat="1" ht="20.100000000000001" customHeight="1">
      <c r="A149" s="97" t="s">
        <v>1013</v>
      </c>
      <c r="B149" s="101" t="s">
        <v>1013</v>
      </c>
      <c r="C149" s="101" t="s">
        <v>1014</v>
      </c>
      <c r="D149" s="102" t="s">
        <v>357</v>
      </c>
      <c r="E149" s="103" t="s">
        <v>1008</v>
      </c>
      <c r="F149" s="101" t="s">
        <v>1015</v>
      </c>
      <c r="G149" s="104" t="s">
        <v>92</v>
      </c>
      <c r="H149" s="104" t="s">
        <v>95</v>
      </c>
      <c r="I149" s="104" t="s">
        <v>167</v>
      </c>
      <c r="J149" s="101">
        <v>12</v>
      </c>
      <c r="K149" s="101" t="s">
        <v>83</v>
      </c>
      <c r="L149" s="101"/>
    </row>
    <row r="150" spans="1:12" s="51" customFormat="1" ht="20.100000000000001" customHeight="1">
      <c r="A150" s="97" t="s">
        <v>1016</v>
      </c>
      <c r="B150" s="101" t="s">
        <v>1016</v>
      </c>
      <c r="C150" s="101" t="s">
        <v>1017</v>
      </c>
      <c r="D150" s="102" t="s">
        <v>1018</v>
      </c>
      <c r="E150" s="103" t="s">
        <v>1008</v>
      </c>
      <c r="F150" s="101" t="s">
        <v>1019</v>
      </c>
      <c r="G150" s="104" t="s">
        <v>92</v>
      </c>
      <c r="H150" s="104" t="s">
        <v>170</v>
      </c>
      <c r="I150" s="104" t="s">
        <v>168</v>
      </c>
      <c r="J150" s="101">
        <v>14</v>
      </c>
      <c r="K150" s="101" t="s">
        <v>84</v>
      </c>
      <c r="L150" s="101"/>
    </row>
    <row r="151" spans="1:12" s="51" customFormat="1" ht="20.100000000000001" customHeight="1">
      <c r="A151" s="97" t="s">
        <v>1020</v>
      </c>
      <c r="B151" s="101" t="s">
        <v>1020</v>
      </c>
      <c r="C151" s="101" t="s">
        <v>1021</v>
      </c>
      <c r="D151" s="102" t="s">
        <v>310</v>
      </c>
      <c r="E151" s="103" t="s">
        <v>1022</v>
      </c>
      <c r="F151" s="101" t="s">
        <v>355</v>
      </c>
      <c r="G151" s="104" t="s">
        <v>94</v>
      </c>
      <c r="H151" s="104" t="s">
        <v>117</v>
      </c>
      <c r="I151" s="104" t="s">
        <v>112</v>
      </c>
      <c r="J151" s="101">
        <v>11</v>
      </c>
      <c r="K151" s="101" t="s">
        <v>113</v>
      </c>
      <c r="L151" s="101"/>
    </row>
    <row r="152" spans="1:12" s="51" customFormat="1" ht="20.100000000000001" customHeight="1">
      <c r="A152" s="97" t="s">
        <v>1023</v>
      </c>
      <c r="B152" s="101" t="s">
        <v>1023</v>
      </c>
      <c r="C152" s="101" t="s">
        <v>1024</v>
      </c>
      <c r="D152" s="102" t="s">
        <v>1025</v>
      </c>
      <c r="E152" s="103" t="s">
        <v>1026</v>
      </c>
      <c r="F152" s="101" t="s">
        <v>1027</v>
      </c>
      <c r="G152" s="104" t="s">
        <v>92</v>
      </c>
      <c r="H152" s="104" t="s">
        <v>97</v>
      </c>
      <c r="I152" s="104" t="s">
        <v>102</v>
      </c>
      <c r="J152" s="101">
        <v>11</v>
      </c>
      <c r="K152" s="101" t="s">
        <v>113</v>
      </c>
      <c r="L152" s="101"/>
    </row>
    <row r="153" spans="1:12" s="51" customFormat="1" ht="20.100000000000001" customHeight="1">
      <c r="A153" s="97" t="s">
        <v>1028</v>
      </c>
      <c r="B153" s="101" t="s">
        <v>1028</v>
      </c>
      <c r="C153" s="101" t="s">
        <v>1029</v>
      </c>
      <c r="D153" s="102" t="s">
        <v>630</v>
      </c>
      <c r="E153" s="103" t="s">
        <v>1026</v>
      </c>
      <c r="F153" s="101" t="s">
        <v>1030</v>
      </c>
      <c r="G153" s="104" t="s">
        <v>92</v>
      </c>
      <c r="H153" s="104" t="s">
        <v>95</v>
      </c>
      <c r="I153" s="104" t="s">
        <v>363</v>
      </c>
      <c r="J153" s="101">
        <v>12</v>
      </c>
      <c r="K153" s="101" t="s">
        <v>83</v>
      </c>
      <c r="L153" s="101"/>
    </row>
    <row r="154" spans="1:12" s="51" customFormat="1" ht="20.100000000000001" customHeight="1">
      <c r="A154" s="97" t="s">
        <v>1031</v>
      </c>
      <c r="B154" s="101" t="s">
        <v>1031</v>
      </c>
      <c r="C154" s="101" t="s">
        <v>1032</v>
      </c>
      <c r="D154" s="102" t="s">
        <v>1033</v>
      </c>
      <c r="E154" s="103" t="s">
        <v>1026</v>
      </c>
      <c r="F154" s="101" t="s">
        <v>329</v>
      </c>
      <c r="G154" s="104" t="s">
        <v>92</v>
      </c>
      <c r="H154" s="104" t="s">
        <v>95</v>
      </c>
      <c r="I154" s="104" t="s">
        <v>99</v>
      </c>
      <c r="J154" s="101">
        <v>13</v>
      </c>
      <c r="K154" s="101" t="s">
        <v>85</v>
      </c>
      <c r="L154" s="101"/>
    </row>
    <row r="155" spans="1:12" s="51" customFormat="1" ht="20.100000000000001" customHeight="1">
      <c r="A155" s="97" t="s">
        <v>1034</v>
      </c>
      <c r="B155" s="101" t="s">
        <v>1034</v>
      </c>
      <c r="C155" s="101" t="s">
        <v>1035</v>
      </c>
      <c r="D155" s="102" t="s">
        <v>1036</v>
      </c>
      <c r="E155" s="103" t="s">
        <v>1037</v>
      </c>
      <c r="F155" s="101" t="s">
        <v>1038</v>
      </c>
      <c r="G155" s="104" t="s">
        <v>94</v>
      </c>
      <c r="H155" s="104" t="s">
        <v>95</v>
      </c>
      <c r="I155" s="104" t="s">
        <v>228</v>
      </c>
      <c r="J155" s="101">
        <v>12</v>
      </c>
      <c r="K155" s="101" t="s">
        <v>83</v>
      </c>
      <c r="L155" s="101"/>
    </row>
    <row r="156" spans="1:12" s="51" customFormat="1" ht="20.100000000000001" customHeight="1">
      <c r="A156" s="97" t="s">
        <v>1039</v>
      </c>
      <c r="B156" s="101" t="s">
        <v>1039</v>
      </c>
      <c r="C156" s="101" t="s">
        <v>1040</v>
      </c>
      <c r="D156" s="102" t="s">
        <v>1041</v>
      </c>
      <c r="E156" s="103" t="s">
        <v>1037</v>
      </c>
      <c r="F156" s="101" t="s">
        <v>1042</v>
      </c>
      <c r="G156" s="104" t="s">
        <v>92</v>
      </c>
      <c r="H156" s="104" t="s">
        <v>95</v>
      </c>
      <c r="I156" s="104" t="s">
        <v>104</v>
      </c>
      <c r="J156" s="101">
        <v>12</v>
      </c>
      <c r="K156" s="101" t="s">
        <v>83</v>
      </c>
      <c r="L156" s="101"/>
    </row>
    <row r="157" spans="1:12" s="51" customFormat="1" ht="20.100000000000001" customHeight="1">
      <c r="A157" s="97" t="s">
        <v>1043</v>
      </c>
      <c r="B157" s="101" t="s">
        <v>1043</v>
      </c>
      <c r="C157" s="101" t="s">
        <v>1044</v>
      </c>
      <c r="D157" s="102" t="s">
        <v>360</v>
      </c>
      <c r="E157" s="103" t="s">
        <v>1045</v>
      </c>
      <c r="F157" s="101" t="s">
        <v>1046</v>
      </c>
      <c r="G157" s="104" t="s">
        <v>92</v>
      </c>
      <c r="H157" s="104" t="s">
        <v>1047</v>
      </c>
      <c r="I157" s="104" t="s">
        <v>99</v>
      </c>
      <c r="J157" s="101">
        <v>10</v>
      </c>
      <c r="K157" s="101" t="s">
        <v>120</v>
      </c>
      <c r="L157" s="101"/>
    </row>
    <row r="158" spans="1:12" s="51" customFormat="1" ht="20.100000000000001" customHeight="1">
      <c r="A158" s="97" t="s">
        <v>1048</v>
      </c>
      <c r="B158" s="101" t="s">
        <v>1048</v>
      </c>
      <c r="C158" s="101" t="s">
        <v>1049</v>
      </c>
      <c r="D158" s="102" t="s">
        <v>1050</v>
      </c>
      <c r="E158" s="103" t="s">
        <v>1045</v>
      </c>
      <c r="F158" s="101" t="s">
        <v>1051</v>
      </c>
      <c r="G158" s="104" t="s">
        <v>92</v>
      </c>
      <c r="H158" s="104" t="s">
        <v>95</v>
      </c>
      <c r="I158" s="104" t="s">
        <v>101</v>
      </c>
      <c r="J158" s="101">
        <v>10</v>
      </c>
      <c r="K158" s="101" t="s">
        <v>120</v>
      </c>
      <c r="L158" s="101"/>
    </row>
    <row r="159" spans="1:12" s="51" customFormat="1" ht="20.100000000000001" customHeight="1">
      <c r="A159" s="97" t="s">
        <v>1052</v>
      </c>
      <c r="B159" s="101" t="s">
        <v>1052</v>
      </c>
      <c r="C159" s="101" t="s">
        <v>1053</v>
      </c>
      <c r="D159" s="102" t="s">
        <v>1054</v>
      </c>
      <c r="E159" s="103" t="s">
        <v>1055</v>
      </c>
      <c r="F159" s="101" t="s">
        <v>1056</v>
      </c>
      <c r="G159" s="104" t="s">
        <v>92</v>
      </c>
      <c r="H159" s="104" t="s">
        <v>95</v>
      </c>
      <c r="I159" s="104" t="s">
        <v>99</v>
      </c>
      <c r="J159" s="101">
        <v>10</v>
      </c>
      <c r="K159" s="101" t="s">
        <v>120</v>
      </c>
      <c r="L159" s="101"/>
    </row>
    <row r="160" spans="1:12" s="51" customFormat="1" ht="20.100000000000001" customHeight="1">
      <c r="A160" s="97" t="s">
        <v>1057</v>
      </c>
      <c r="B160" s="101" t="s">
        <v>1057</v>
      </c>
      <c r="C160" s="101" t="s">
        <v>1058</v>
      </c>
      <c r="D160" s="102" t="s">
        <v>63</v>
      </c>
      <c r="E160" s="103" t="s">
        <v>1059</v>
      </c>
      <c r="F160" s="101" t="s">
        <v>1060</v>
      </c>
      <c r="G160" s="104" t="s">
        <v>94</v>
      </c>
      <c r="H160" s="104" t="s">
        <v>95</v>
      </c>
      <c r="I160" s="104" t="s">
        <v>109</v>
      </c>
      <c r="J160" s="101" t="s">
        <v>162</v>
      </c>
      <c r="K160" s="101"/>
      <c r="L160" s="101" t="s">
        <v>177</v>
      </c>
    </row>
    <row r="161" spans="1:12" s="51" customFormat="1" ht="20.100000000000001" customHeight="1">
      <c r="A161" s="97" t="s">
        <v>1061</v>
      </c>
      <c r="B161" s="101" t="s">
        <v>1061</v>
      </c>
      <c r="C161" s="101" t="s">
        <v>1062</v>
      </c>
      <c r="D161" s="102" t="s">
        <v>191</v>
      </c>
      <c r="E161" s="103" t="s">
        <v>1063</v>
      </c>
      <c r="F161" s="101" t="s">
        <v>306</v>
      </c>
      <c r="G161" s="104" t="s">
        <v>92</v>
      </c>
      <c r="H161" s="104" t="s">
        <v>95</v>
      </c>
      <c r="I161" s="104" t="s">
        <v>109</v>
      </c>
      <c r="J161" s="101">
        <v>13</v>
      </c>
      <c r="K161" s="101" t="s">
        <v>85</v>
      </c>
      <c r="L161" s="101"/>
    </row>
    <row r="162" spans="1:12" s="51" customFormat="1" ht="20.100000000000001" customHeight="1">
      <c r="A162" s="97" t="s">
        <v>1064</v>
      </c>
      <c r="B162" s="101" t="s">
        <v>1064</v>
      </c>
      <c r="C162" s="101" t="s">
        <v>1065</v>
      </c>
      <c r="D162" s="102" t="s">
        <v>1066</v>
      </c>
      <c r="E162" s="103" t="s">
        <v>1063</v>
      </c>
      <c r="F162" s="101" t="s">
        <v>1067</v>
      </c>
      <c r="G162" s="104" t="s">
        <v>92</v>
      </c>
      <c r="H162" s="104" t="s">
        <v>95</v>
      </c>
      <c r="I162" s="104" t="s">
        <v>99</v>
      </c>
      <c r="J162" s="101">
        <v>13</v>
      </c>
      <c r="K162" s="101" t="s">
        <v>85</v>
      </c>
      <c r="L162" s="101"/>
    </row>
    <row r="163" spans="1:12" s="51" customFormat="1" ht="20.100000000000001" customHeight="1">
      <c r="A163" s="97" t="s">
        <v>1068</v>
      </c>
      <c r="B163" s="101" t="s">
        <v>1068</v>
      </c>
      <c r="C163" s="101" t="s">
        <v>1069</v>
      </c>
      <c r="D163" s="102" t="s">
        <v>202</v>
      </c>
      <c r="E163" s="103" t="s">
        <v>1070</v>
      </c>
      <c r="F163" s="101" t="s">
        <v>864</v>
      </c>
      <c r="G163" s="104" t="s">
        <v>94</v>
      </c>
      <c r="H163" s="104" t="s">
        <v>100</v>
      </c>
      <c r="I163" s="104" t="s">
        <v>96</v>
      </c>
      <c r="J163" s="101">
        <v>12</v>
      </c>
      <c r="K163" s="101" t="s">
        <v>83</v>
      </c>
      <c r="L163" s="101"/>
    </row>
    <row r="164" spans="1:12" s="51" customFormat="1" ht="20.100000000000001" customHeight="1">
      <c r="A164" s="97" t="s">
        <v>1071</v>
      </c>
      <c r="B164" s="101" t="s">
        <v>1071</v>
      </c>
      <c r="C164" s="101" t="s">
        <v>1072</v>
      </c>
      <c r="D164" s="102" t="s">
        <v>1073</v>
      </c>
      <c r="E164" s="103" t="s">
        <v>179</v>
      </c>
      <c r="F164" s="101" t="s">
        <v>1074</v>
      </c>
      <c r="G164" s="104" t="s">
        <v>94</v>
      </c>
      <c r="H164" s="104" t="s">
        <v>95</v>
      </c>
      <c r="I164" s="104" t="s">
        <v>99</v>
      </c>
      <c r="J164" s="101">
        <v>13</v>
      </c>
      <c r="K164" s="101" t="s">
        <v>85</v>
      </c>
      <c r="L164" s="101"/>
    </row>
    <row r="165" spans="1:12" s="51" customFormat="1" ht="20.100000000000001" customHeight="1">
      <c r="A165" s="97" t="s">
        <v>1075</v>
      </c>
      <c r="B165" s="101" t="s">
        <v>1075</v>
      </c>
      <c r="C165" s="101" t="s">
        <v>1076</v>
      </c>
      <c r="D165" s="102" t="s">
        <v>1077</v>
      </c>
      <c r="E165" s="103" t="s">
        <v>179</v>
      </c>
      <c r="F165" s="101" t="s">
        <v>1078</v>
      </c>
      <c r="G165" s="104" t="s">
        <v>92</v>
      </c>
      <c r="H165" s="104" t="s">
        <v>95</v>
      </c>
      <c r="I165" s="104" t="s">
        <v>362</v>
      </c>
      <c r="J165" s="101">
        <v>12</v>
      </c>
      <c r="K165" s="101" t="s">
        <v>83</v>
      </c>
      <c r="L165" s="101"/>
    </row>
    <row r="166" spans="1:12" s="51" customFormat="1" ht="20.100000000000001" customHeight="1">
      <c r="A166" s="97" t="s">
        <v>1079</v>
      </c>
      <c r="B166" s="101" t="s">
        <v>1079</v>
      </c>
      <c r="C166" s="101" t="s">
        <v>1080</v>
      </c>
      <c r="D166" s="102" t="s">
        <v>1081</v>
      </c>
      <c r="E166" s="103" t="s">
        <v>156</v>
      </c>
      <c r="F166" s="101" t="s">
        <v>1082</v>
      </c>
      <c r="G166" s="104" t="s">
        <v>92</v>
      </c>
      <c r="H166" s="104" t="s">
        <v>95</v>
      </c>
      <c r="I166" s="104" t="s">
        <v>167</v>
      </c>
      <c r="J166" s="101">
        <v>12</v>
      </c>
      <c r="K166" s="101" t="s">
        <v>83</v>
      </c>
      <c r="L166" s="101"/>
    </row>
    <row r="167" spans="1:12" s="51" customFormat="1" ht="20.100000000000001" customHeight="1">
      <c r="A167" s="97" t="s">
        <v>1083</v>
      </c>
      <c r="B167" s="101" t="s">
        <v>1083</v>
      </c>
      <c r="C167" s="101" t="s">
        <v>1084</v>
      </c>
      <c r="D167" s="102" t="s">
        <v>1085</v>
      </c>
      <c r="E167" s="103" t="s">
        <v>1086</v>
      </c>
      <c r="F167" s="101" t="s">
        <v>1087</v>
      </c>
      <c r="G167" s="104" t="s">
        <v>92</v>
      </c>
      <c r="H167" s="104" t="s">
        <v>155</v>
      </c>
      <c r="I167" s="104" t="s">
        <v>169</v>
      </c>
      <c r="J167" s="101">
        <v>12</v>
      </c>
      <c r="K167" s="101" t="s">
        <v>83</v>
      </c>
      <c r="L167" s="101"/>
    </row>
    <row r="168" spans="1:12" s="51" customFormat="1" ht="20.100000000000001" customHeight="1">
      <c r="A168" s="97" t="s">
        <v>1088</v>
      </c>
      <c r="B168" s="101" t="s">
        <v>1088</v>
      </c>
      <c r="C168" s="101" t="s">
        <v>1089</v>
      </c>
      <c r="D168" s="102" t="s">
        <v>1090</v>
      </c>
      <c r="E168" s="103" t="s">
        <v>1086</v>
      </c>
      <c r="F168" s="101" t="s">
        <v>1091</v>
      </c>
      <c r="G168" s="104" t="s">
        <v>92</v>
      </c>
      <c r="H168" s="104" t="s">
        <v>97</v>
      </c>
      <c r="I168" s="104" t="s">
        <v>109</v>
      </c>
      <c r="J168" s="101">
        <v>10</v>
      </c>
      <c r="K168" s="101" t="s">
        <v>120</v>
      </c>
      <c r="L168" s="101"/>
    </row>
    <row r="169" spans="1:12" s="51" customFormat="1" ht="20.100000000000001" customHeight="1">
      <c r="A169" s="97" t="s">
        <v>1092</v>
      </c>
      <c r="B169" s="101" t="s">
        <v>1092</v>
      </c>
      <c r="C169" s="101" t="s">
        <v>1093</v>
      </c>
      <c r="D169" s="102" t="s">
        <v>1094</v>
      </c>
      <c r="E169" s="103" t="s">
        <v>1086</v>
      </c>
      <c r="F169" s="101" t="s">
        <v>1095</v>
      </c>
      <c r="G169" s="104" t="s">
        <v>92</v>
      </c>
      <c r="H169" s="104" t="s">
        <v>95</v>
      </c>
      <c r="I169" s="104" t="s">
        <v>229</v>
      </c>
      <c r="J169" s="101">
        <v>14</v>
      </c>
      <c r="K169" s="101" t="s">
        <v>84</v>
      </c>
      <c r="L169" s="101"/>
    </row>
    <row r="170" spans="1:12" s="51" customFormat="1" ht="20.100000000000001" customHeight="1">
      <c r="A170" s="97" t="s">
        <v>1096</v>
      </c>
      <c r="B170" s="101" t="s">
        <v>1096</v>
      </c>
      <c r="C170" s="101" t="s">
        <v>1097</v>
      </c>
      <c r="D170" s="102" t="s">
        <v>63</v>
      </c>
      <c r="E170" s="103" t="s">
        <v>1098</v>
      </c>
      <c r="F170" s="101" t="s">
        <v>1099</v>
      </c>
      <c r="G170" s="104" t="s">
        <v>94</v>
      </c>
      <c r="H170" s="104" t="s">
        <v>95</v>
      </c>
      <c r="I170" s="104" t="s">
        <v>99</v>
      </c>
      <c r="J170" s="101">
        <v>11</v>
      </c>
      <c r="K170" s="101" t="s">
        <v>113</v>
      </c>
      <c r="L170" s="101"/>
    </row>
    <row r="171" spans="1:12" s="51" customFormat="1" ht="20.100000000000001" customHeight="1">
      <c r="A171" s="97" t="s">
        <v>1100</v>
      </c>
      <c r="B171" s="101" t="s">
        <v>1100</v>
      </c>
      <c r="C171" s="101" t="s">
        <v>1101</v>
      </c>
      <c r="D171" s="102" t="s">
        <v>1102</v>
      </c>
      <c r="E171" s="103" t="s">
        <v>157</v>
      </c>
      <c r="F171" s="101" t="s">
        <v>1103</v>
      </c>
      <c r="G171" s="104" t="s">
        <v>94</v>
      </c>
      <c r="H171" s="104" t="s">
        <v>95</v>
      </c>
      <c r="I171" s="104" t="s">
        <v>99</v>
      </c>
      <c r="J171" s="101">
        <v>9</v>
      </c>
      <c r="K171" s="101" t="s">
        <v>121</v>
      </c>
      <c r="L171" s="101"/>
    </row>
    <row r="172" spans="1:12" s="51" customFormat="1" ht="20.100000000000001" customHeight="1">
      <c r="A172" s="97" t="s">
        <v>1104</v>
      </c>
      <c r="B172" s="101" t="s">
        <v>1104</v>
      </c>
      <c r="C172" s="101" t="s">
        <v>1105</v>
      </c>
      <c r="D172" s="102" t="s">
        <v>818</v>
      </c>
      <c r="E172" s="103" t="s">
        <v>157</v>
      </c>
      <c r="F172" s="101" t="s">
        <v>678</v>
      </c>
      <c r="G172" s="104" t="s">
        <v>94</v>
      </c>
      <c r="H172" s="104" t="s">
        <v>95</v>
      </c>
      <c r="I172" s="104" t="s">
        <v>99</v>
      </c>
      <c r="J172" s="101">
        <v>11.5</v>
      </c>
      <c r="K172" s="101" t="s">
        <v>1106</v>
      </c>
      <c r="L172" s="101"/>
    </row>
    <row r="173" spans="1:12" s="51" customFormat="1" ht="20.100000000000001" customHeight="1">
      <c r="A173" s="97" t="s">
        <v>1107</v>
      </c>
      <c r="B173" s="101" t="s">
        <v>1107</v>
      </c>
      <c r="C173" s="101" t="s">
        <v>1108</v>
      </c>
      <c r="D173" s="102" t="s">
        <v>1109</v>
      </c>
      <c r="E173" s="103" t="s">
        <v>157</v>
      </c>
      <c r="F173" s="101" t="s">
        <v>1110</v>
      </c>
      <c r="G173" s="104" t="s">
        <v>94</v>
      </c>
      <c r="H173" s="104" t="s">
        <v>97</v>
      </c>
      <c r="I173" s="104" t="s">
        <v>101</v>
      </c>
      <c r="J173" s="101">
        <v>9</v>
      </c>
      <c r="K173" s="101" t="s">
        <v>121</v>
      </c>
      <c r="L173" s="101"/>
    </row>
    <row r="174" spans="1:12" s="51" customFormat="1" ht="20.100000000000001" customHeight="1">
      <c r="A174" s="97" t="s">
        <v>1111</v>
      </c>
      <c r="B174" s="101" t="s">
        <v>1111</v>
      </c>
      <c r="C174" s="101" t="s">
        <v>1112</v>
      </c>
      <c r="D174" s="102" t="s">
        <v>1113</v>
      </c>
      <c r="E174" s="103" t="s">
        <v>157</v>
      </c>
      <c r="F174" s="101" t="s">
        <v>322</v>
      </c>
      <c r="G174" s="104" t="s">
        <v>94</v>
      </c>
      <c r="H174" s="104" t="s">
        <v>95</v>
      </c>
      <c r="I174" s="104" t="s">
        <v>99</v>
      </c>
      <c r="J174" s="101">
        <v>12</v>
      </c>
      <c r="K174" s="101" t="s">
        <v>83</v>
      </c>
      <c r="L174" s="101"/>
    </row>
    <row r="175" spans="1:12" s="51" customFormat="1" ht="20.100000000000001" customHeight="1">
      <c r="A175" s="97" t="s">
        <v>1114</v>
      </c>
      <c r="B175" s="101" t="s">
        <v>1114</v>
      </c>
      <c r="C175" s="101" t="s">
        <v>1115</v>
      </c>
      <c r="D175" s="102" t="s">
        <v>1116</v>
      </c>
      <c r="E175" s="103" t="s">
        <v>157</v>
      </c>
      <c r="F175" s="101" t="s">
        <v>1117</v>
      </c>
      <c r="G175" s="104" t="s">
        <v>94</v>
      </c>
      <c r="H175" s="104" t="s">
        <v>95</v>
      </c>
      <c r="I175" s="104" t="s">
        <v>1118</v>
      </c>
      <c r="J175" s="101">
        <v>12</v>
      </c>
      <c r="K175" s="101" t="s">
        <v>83</v>
      </c>
      <c r="L175" s="101"/>
    </row>
    <row r="176" spans="1:12" s="51" customFormat="1" ht="20.100000000000001" customHeight="1">
      <c r="A176" s="97" t="s">
        <v>1119</v>
      </c>
      <c r="B176" s="101" t="s">
        <v>1119</v>
      </c>
      <c r="C176" s="101" t="s">
        <v>1120</v>
      </c>
      <c r="D176" s="102" t="s">
        <v>1121</v>
      </c>
      <c r="E176" s="103" t="s">
        <v>1122</v>
      </c>
      <c r="F176" s="101" t="s">
        <v>1123</v>
      </c>
      <c r="G176" s="104" t="s">
        <v>92</v>
      </c>
      <c r="H176" s="104" t="s">
        <v>95</v>
      </c>
      <c r="I176" s="104" t="s">
        <v>103</v>
      </c>
      <c r="J176" s="101">
        <v>10</v>
      </c>
      <c r="K176" s="101" t="s">
        <v>120</v>
      </c>
      <c r="L176" s="101"/>
    </row>
    <row r="177" spans="1:12" s="51" customFormat="1" ht="20.100000000000001" customHeight="1">
      <c r="A177" s="97" t="s">
        <v>1124</v>
      </c>
      <c r="B177" s="101" t="s">
        <v>1124</v>
      </c>
      <c r="C177" s="101" t="s">
        <v>1125</v>
      </c>
      <c r="D177" s="102" t="s">
        <v>110</v>
      </c>
      <c r="E177" s="103" t="s">
        <v>1126</v>
      </c>
      <c r="F177" s="101" t="s">
        <v>1127</v>
      </c>
      <c r="G177" s="104" t="s">
        <v>92</v>
      </c>
      <c r="H177" s="104" t="s">
        <v>591</v>
      </c>
      <c r="I177" s="104" t="s">
        <v>362</v>
      </c>
      <c r="J177" s="101">
        <v>9</v>
      </c>
      <c r="K177" s="101" t="s">
        <v>121</v>
      </c>
      <c r="L177" s="101"/>
    </row>
    <row r="178" spans="1:12" s="51" customFormat="1" ht="20.100000000000001" customHeight="1">
      <c r="A178" s="97" t="s">
        <v>1128</v>
      </c>
      <c r="B178" s="101" t="s">
        <v>1128</v>
      </c>
      <c r="C178" s="101" t="s">
        <v>1129</v>
      </c>
      <c r="D178" s="102" t="s">
        <v>1130</v>
      </c>
      <c r="E178" s="103" t="s">
        <v>1131</v>
      </c>
      <c r="F178" s="101" t="s">
        <v>736</v>
      </c>
      <c r="G178" s="104" t="s">
        <v>94</v>
      </c>
      <c r="H178" s="104" t="s">
        <v>95</v>
      </c>
      <c r="I178" s="104" t="s">
        <v>102</v>
      </c>
      <c r="J178" s="101">
        <v>12</v>
      </c>
      <c r="K178" s="101" t="s">
        <v>83</v>
      </c>
      <c r="L178" s="101"/>
    </row>
    <row r="179" spans="1:12" s="51" customFormat="1" ht="20.100000000000001" customHeight="1">
      <c r="A179" s="97" t="s">
        <v>1132</v>
      </c>
      <c r="B179" s="101" t="s">
        <v>1132</v>
      </c>
      <c r="C179" s="101" t="s">
        <v>1133</v>
      </c>
      <c r="D179" s="102" t="s">
        <v>1134</v>
      </c>
      <c r="E179" s="103" t="s">
        <v>213</v>
      </c>
      <c r="F179" s="101" t="s">
        <v>1135</v>
      </c>
      <c r="G179" s="104" t="s">
        <v>92</v>
      </c>
      <c r="H179" s="104" t="s">
        <v>95</v>
      </c>
      <c r="I179" s="104" t="s">
        <v>362</v>
      </c>
      <c r="J179" s="101">
        <v>10</v>
      </c>
      <c r="K179" s="101" t="s">
        <v>120</v>
      </c>
      <c r="L179" s="101"/>
    </row>
    <row r="180" spans="1:12" s="51" customFormat="1" ht="20.100000000000001" customHeight="1">
      <c r="A180" s="97" t="s">
        <v>1136</v>
      </c>
      <c r="B180" s="101" t="s">
        <v>1136</v>
      </c>
      <c r="C180" s="101" t="s">
        <v>1137</v>
      </c>
      <c r="D180" s="102" t="s">
        <v>1066</v>
      </c>
      <c r="E180" s="103" t="s">
        <v>213</v>
      </c>
      <c r="F180" s="101" t="s">
        <v>1138</v>
      </c>
      <c r="G180" s="104" t="s">
        <v>92</v>
      </c>
      <c r="H180" s="104" t="s">
        <v>95</v>
      </c>
      <c r="I180" s="104" t="s">
        <v>99</v>
      </c>
      <c r="J180" s="101">
        <v>10</v>
      </c>
      <c r="K180" s="101" t="s">
        <v>120</v>
      </c>
      <c r="L180" s="101"/>
    </row>
    <row r="181" spans="1:12" s="51" customFormat="1" ht="20.100000000000001" customHeight="1">
      <c r="A181" s="97" t="s">
        <v>1139</v>
      </c>
      <c r="B181" s="101" t="s">
        <v>1139</v>
      </c>
      <c r="C181" s="101" t="s">
        <v>1140</v>
      </c>
      <c r="D181" s="102" t="s">
        <v>63</v>
      </c>
      <c r="E181" s="103" t="s">
        <v>347</v>
      </c>
      <c r="F181" s="101" t="s">
        <v>1141</v>
      </c>
      <c r="G181" s="104" t="s">
        <v>94</v>
      </c>
      <c r="H181" s="104" t="s">
        <v>95</v>
      </c>
      <c r="I181" s="104" t="s">
        <v>98</v>
      </c>
      <c r="J181" s="101">
        <v>8</v>
      </c>
      <c r="K181" s="101" t="s">
        <v>158</v>
      </c>
      <c r="L181" s="101"/>
    </row>
    <row r="182" spans="1:12" s="51" customFormat="1" ht="20.100000000000001" customHeight="1">
      <c r="A182" s="97" t="s">
        <v>1142</v>
      </c>
      <c r="B182" s="101" t="s">
        <v>1142</v>
      </c>
      <c r="C182" s="101" t="s">
        <v>1143</v>
      </c>
      <c r="D182" s="102" t="s">
        <v>1144</v>
      </c>
      <c r="E182" s="103" t="s">
        <v>1145</v>
      </c>
      <c r="F182" s="101" t="s">
        <v>1146</v>
      </c>
      <c r="G182" s="104" t="s">
        <v>92</v>
      </c>
      <c r="H182" s="104" t="s">
        <v>95</v>
      </c>
      <c r="I182" s="104" t="s">
        <v>228</v>
      </c>
      <c r="J182" s="101">
        <v>11</v>
      </c>
      <c r="K182" s="101" t="s">
        <v>113</v>
      </c>
      <c r="L182" s="101"/>
    </row>
    <row r="183" spans="1:12" s="51" customFormat="1" ht="20.100000000000001" customHeight="1">
      <c r="A183" s="97" t="s">
        <v>1147</v>
      </c>
      <c r="B183" s="101" t="s">
        <v>1147</v>
      </c>
      <c r="C183" s="101" t="s">
        <v>1148</v>
      </c>
      <c r="D183" s="102" t="s">
        <v>1149</v>
      </c>
      <c r="E183" s="103" t="s">
        <v>1150</v>
      </c>
      <c r="F183" s="101" t="s">
        <v>1151</v>
      </c>
      <c r="G183" s="104" t="s">
        <v>92</v>
      </c>
      <c r="H183" s="104" t="s">
        <v>100</v>
      </c>
      <c r="I183" s="104" t="s">
        <v>104</v>
      </c>
      <c r="J183" s="101">
        <v>10</v>
      </c>
      <c r="K183" s="101" t="s">
        <v>120</v>
      </c>
      <c r="L183" s="101"/>
    </row>
    <row r="184" spans="1:12" s="51" customFormat="1" ht="20.100000000000001" customHeight="1">
      <c r="A184" s="97" t="s">
        <v>1152</v>
      </c>
      <c r="B184" s="101" t="s">
        <v>1152</v>
      </c>
      <c r="C184" s="101" t="s">
        <v>1153</v>
      </c>
      <c r="D184" s="102" t="s">
        <v>700</v>
      </c>
      <c r="E184" s="103" t="s">
        <v>1154</v>
      </c>
      <c r="F184" s="101" t="s">
        <v>1155</v>
      </c>
      <c r="G184" s="104" t="s">
        <v>94</v>
      </c>
      <c r="H184" s="104" t="s">
        <v>95</v>
      </c>
      <c r="I184" s="104" t="s">
        <v>99</v>
      </c>
      <c r="J184" s="101">
        <v>11</v>
      </c>
      <c r="K184" s="101" t="s">
        <v>113</v>
      </c>
      <c r="L184" s="101"/>
    </row>
    <row r="185" spans="1:12" s="51" customFormat="1" ht="20.100000000000001" customHeight="1">
      <c r="A185" s="97" t="s">
        <v>1156</v>
      </c>
      <c r="B185" s="101" t="s">
        <v>1156</v>
      </c>
      <c r="C185" s="101" t="s">
        <v>1157</v>
      </c>
      <c r="D185" s="102" t="s">
        <v>780</v>
      </c>
      <c r="E185" s="103" t="s">
        <v>1158</v>
      </c>
      <c r="F185" s="101" t="s">
        <v>1159</v>
      </c>
      <c r="G185" s="104" t="s">
        <v>92</v>
      </c>
      <c r="H185" s="104" t="s">
        <v>95</v>
      </c>
      <c r="I185" s="104" t="s">
        <v>169</v>
      </c>
      <c r="J185" s="101">
        <v>8</v>
      </c>
      <c r="K185" s="101" t="s">
        <v>158</v>
      </c>
      <c r="L185" s="101"/>
    </row>
    <row r="186" spans="1:12" s="51" customFormat="1" ht="20.100000000000001" customHeight="1">
      <c r="A186" s="97" t="s">
        <v>1160</v>
      </c>
      <c r="B186" s="101" t="s">
        <v>1160</v>
      </c>
      <c r="C186" s="101" t="s">
        <v>1161</v>
      </c>
      <c r="D186" s="102" t="s">
        <v>202</v>
      </c>
      <c r="E186" s="103" t="s">
        <v>160</v>
      </c>
      <c r="F186" s="101" t="s">
        <v>1042</v>
      </c>
      <c r="G186" s="104" t="s">
        <v>94</v>
      </c>
      <c r="H186" s="104" t="s">
        <v>100</v>
      </c>
      <c r="I186" s="104" t="s">
        <v>104</v>
      </c>
      <c r="J186" s="101">
        <v>10</v>
      </c>
      <c r="K186" s="101" t="s">
        <v>120</v>
      </c>
      <c r="L186" s="101"/>
    </row>
    <row r="187" spans="1:12" s="51" customFormat="1" ht="20.100000000000001" customHeight="1">
      <c r="A187" s="97" t="s">
        <v>1162</v>
      </c>
      <c r="B187" s="101" t="s">
        <v>1162</v>
      </c>
      <c r="C187" s="101" t="s">
        <v>348</v>
      </c>
      <c r="D187" s="102" t="s">
        <v>349</v>
      </c>
      <c r="E187" s="103" t="s">
        <v>190</v>
      </c>
      <c r="F187" s="101" t="s">
        <v>350</v>
      </c>
      <c r="G187" s="104" t="s">
        <v>94</v>
      </c>
      <c r="H187" s="104" t="s">
        <v>95</v>
      </c>
      <c r="I187" s="104" t="s">
        <v>101</v>
      </c>
      <c r="J187" s="101">
        <v>12</v>
      </c>
      <c r="K187" s="101" t="s">
        <v>83</v>
      </c>
      <c r="L187" s="101"/>
    </row>
    <row r="188" spans="1:12" s="51" customFormat="1" ht="20.100000000000001" customHeight="1">
      <c r="A188" s="97" t="s">
        <v>1163</v>
      </c>
      <c r="B188" s="101" t="s">
        <v>1163</v>
      </c>
      <c r="C188" s="101" t="s">
        <v>1164</v>
      </c>
      <c r="D188" s="102" t="s">
        <v>1165</v>
      </c>
      <c r="E188" s="103" t="s">
        <v>352</v>
      </c>
      <c r="F188" s="101" t="s">
        <v>1166</v>
      </c>
      <c r="G188" s="104" t="s">
        <v>94</v>
      </c>
      <c r="H188" s="104" t="s">
        <v>97</v>
      </c>
      <c r="I188" s="104" t="s">
        <v>99</v>
      </c>
      <c r="J188" s="101">
        <v>12</v>
      </c>
      <c r="K188" s="101" t="s">
        <v>83</v>
      </c>
      <c r="L188" s="101"/>
    </row>
    <row r="189" spans="1:12" s="51" customFormat="1" ht="20.100000000000001" customHeight="1">
      <c r="A189" s="97" t="s">
        <v>1167</v>
      </c>
      <c r="B189" s="101" t="s">
        <v>1167</v>
      </c>
      <c r="C189" s="101" t="s">
        <v>1168</v>
      </c>
      <c r="D189" s="102" t="s">
        <v>63</v>
      </c>
      <c r="E189" s="103" t="s">
        <v>352</v>
      </c>
      <c r="F189" s="101" t="s">
        <v>1169</v>
      </c>
      <c r="G189" s="104" t="s">
        <v>94</v>
      </c>
      <c r="H189" s="104" t="s">
        <v>95</v>
      </c>
      <c r="I189" s="104" t="s">
        <v>165</v>
      </c>
      <c r="J189" s="101">
        <v>10</v>
      </c>
      <c r="K189" s="101" t="s">
        <v>120</v>
      </c>
      <c r="L189" s="101"/>
    </row>
    <row r="190" spans="1:12" s="51" customFormat="1" ht="20.100000000000001" customHeight="1">
      <c r="A190" s="97" t="s">
        <v>1170</v>
      </c>
      <c r="B190" s="101" t="s">
        <v>1170</v>
      </c>
      <c r="C190" s="101" t="s">
        <v>1171</v>
      </c>
      <c r="D190" s="102" t="s">
        <v>110</v>
      </c>
      <c r="E190" s="103" t="s">
        <v>352</v>
      </c>
      <c r="F190" s="101" t="s">
        <v>1172</v>
      </c>
      <c r="G190" s="104" t="s">
        <v>92</v>
      </c>
      <c r="H190" s="104" t="s">
        <v>95</v>
      </c>
      <c r="I190" s="104" t="s">
        <v>166</v>
      </c>
      <c r="J190" s="101">
        <v>9</v>
      </c>
      <c r="K190" s="101" t="s">
        <v>121</v>
      </c>
      <c r="L190" s="101"/>
    </row>
    <row r="191" spans="1:12" s="51" customFormat="1" ht="20.100000000000001" customHeight="1">
      <c r="A191" s="97" t="s">
        <v>1173</v>
      </c>
      <c r="B191" s="101" t="s">
        <v>1173</v>
      </c>
      <c r="C191" s="101" t="s">
        <v>1174</v>
      </c>
      <c r="D191" s="102" t="s">
        <v>1175</v>
      </c>
      <c r="E191" s="103" t="s">
        <v>352</v>
      </c>
      <c r="F191" s="101" t="s">
        <v>1176</v>
      </c>
      <c r="G191" s="104" t="s">
        <v>94</v>
      </c>
      <c r="H191" s="104" t="s">
        <v>95</v>
      </c>
      <c r="I191" s="104" t="s">
        <v>104</v>
      </c>
      <c r="J191" s="101">
        <v>12</v>
      </c>
      <c r="K191" s="101" t="s">
        <v>83</v>
      </c>
      <c r="L191" s="101"/>
    </row>
    <row r="192" spans="1:12" s="51" customFormat="1" ht="20.100000000000001" customHeight="1">
      <c r="A192" s="97" t="s">
        <v>1177</v>
      </c>
      <c r="B192" s="101" t="s">
        <v>1177</v>
      </c>
      <c r="C192" s="101" t="s">
        <v>1178</v>
      </c>
      <c r="D192" s="102" t="s">
        <v>1179</v>
      </c>
      <c r="E192" s="103" t="s">
        <v>1180</v>
      </c>
      <c r="F192" s="101" t="s">
        <v>1181</v>
      </c>
      <c r="G192" s="104" t="s">
        <v>94</v>
      </c>
      <c r="H192" s="104" t="s">
        <v>97</v>
      </c>
      <c r="I192" s="104" t="s">
        <v>96</v>
      </c>
      <c r="J192" s="101">
        <v>9</v>
      </c>
      <c r="K192" s="101" t="s">
        <v>121</v>
      </c>
      <c r="L192" s="101"/>
    </row>
    <row r="193" spans="1:12" s="51" customFormat="1" ht="20.100000000000001" customHeight="1">
      <c r="A193" s="97" t="s">
        <v>1182</v>
      </c>
      <c r="B193" s="101" t="s">
        <v>1182</v>
      </c>
      <c r="C193" s="101" t="s">
        <v>1183</v>
      </c>
      <c r="D193" s="102" t="s">
        <v>339</v>
      </c>
      <c r="E193" s="103" t="s">
        <v>1184</v>
      </c>
      <c r="F193" s="101" t="s">
        <v>1185</v>
      </c>
      <c r="G193" s="104" t="s">
        <v>94</v>
      </c>
      <c r="H193" s="104" t="s">
        <v>95</v>
      </c>
      <c r="I193" s="104" t="s">
        <v>101</v>
      </c>
      <c r="J193" s="101">
        <v>12</v>
      </c>
      <c r="K193" s="101" t="s">
        <v>83</v>
      </c>
      <c r="L193" s="101"/>
    </row>
    <row r="194" spans="1:12" s="51" customFormat="1" ht="20.100000000000001" customHeight="1">
      <c r="A194" s="97" t="s">
        <v>1186</v>
      </c>
      <c r="B194" s="101" t="s">
        <v>1186</v>
      </c>
      <c r="C194" s="101" t="s">
        <v>1187</v>
      </c>
      <c r="D194" s="102" t="s">
        <v>786</v>
      </c>
      <c r="E194" s="103" t="s">
        <v>1184</v>
      </c>
      <c r="F194" s="101" t="s">
        <v>359</v>
      </c>
      <c r="G194" s="104" t="s">
        <v>94</v>
      </c>
      <c r="H194" s="104" t="s">
        <v>97</v>
      </c>
      <c r="I194" s="104" t="s">
        <v>101</v>
      </c>
      <c r="J194" s="101">
        <v>11</v>
      </c>
      <c r="K194" s="101" t="s">
        <v>113</v>
      </c>
      <c r="L194" s="101"/>
    </row>
    <row r="195" spans="1:12" s="51" customFormat="1" ht="20.100000000000001" customHeight="1">
      <c r="A195" s="97" t="s">
        <v>1188</v>
      </c>
      <c r="B195" s="101" t="s">
        <v>1188</v>
      </c>
      <c r="C195" s="101" t="s">
        <v>1189</v>
      </c>
      <c r="D195" s="102" t="s">
        <v>597</v>
      </c>
      <c r="E195" s="103" t="s">
        <v>214</v>
      </c>
      <c r="F195" s="101" t="s">
        <v>1190</v>
      </c>
      <c r="G195" s="104" t="s">
        <v>94</v>
      </c>
      <c r="H195" s="104" t="s">
        <v>95</v>
      </c>
      <c r="I195" s="104" t="s">
        <v>99</v>
      </c>
      <c r="J195" s="101">
        <v>12</v>
      </c>
      <c r="K195" s="101" t="s">
        <v>83</v>
      </c>
      <c r="L195" s="101"/>
    </row>
    <row r="196" spans="1:12" s="51" customFormat="1" ht="20.100000000000001" customHeight="1">
      <c r="A196" s="97" t="s">
        <v>1191</v>
      </c>
      <c r="B196" s="101" t="s">
        <v>1191</v>
      </c>
      <c r="C196" s="101" t="s">
        <v>1192</v>
      </c>
      <c r="D196" s="102" t="s">
        <v>1193</v>
      </c>
      <c r="E196" s="103" t="s">
        <v>214</v>
      </c>
      <c r="F196" s="101" t="s">
        <v>1194</v>
      </c>
      <c r="G196" s="104" t="s">
        <v>94</v>
      </c>
      <c r="H196" s="104" t="s">
        <v>100</v>
      </c>
      <c r="I196" s="104" t="s">
        <v>101</v>
      </c>
      <c r="J196" s="101">
        <v>14</v>
      </c>
      <c r="K196" s="101" t="s">
        <v>84</v>
      </c>
      <c r="L196" s="101"/>
    </row>
    <row r="197" spans="1:12" s="51" customFormat="1" ht="20.100000000000001" customHeight="1">
      <c r="A197" s="97" t="s">
        <v>1195</v>
      </c>
      <c r="B197" s="101" t="s">
        <v>1195</v>
      </c>
      <c r="C197" s="101" t="s">
        <v>1196</v>
      </c>
      <c r="D197" s="102" t="s">
        <v>1197</v>
      </c>
      <c r="E197" s="103" t="s">
        <v>214</v>
      </c>
      <c r="F197" s="126" t="s">
        <v>1406</v>
      </c>
      <c r="G197" s="104" t="s">
        <v>94</v>
      </c>
      <c r="H197" s="104" t="s">
        <v>97</v>
      </c>
      <c r="I197" s="104" t="s">
        <v>96</v>
      </c>
      <c r="J197" s="101">
        <v>12</v>
      </c>
      <c r="K197" s="101" t="s">
        <v>83</v>
      </c>
      <c r="L197" s="101"/>
    </row>
    <row r="198" spans="1:12" s="51" customFormat="1" ht="20.100000000000001" customHeight="1">
      <c r="A198" s="97" t="s">
        <v>1198</v>
      </c>
      <c r="B198" s="101" t="s">
        <v>1198</v>
      </c>
      <c r="C198" s="101" t="s">
        <v>1199</v>
      </c>
      <c r="D198" s="102" t="s">
        <v>207</v>
      </c>
      <c r="E198" s="103" t="s">
        <v>214</v>
      </c>
      <c r="F198" s="101" t="s">
        <v>1200</v>
      </c>
      <c r="G198" s="104" t="s">
        <v>94</v>
      </c>
      <c r="H198" s="104" t="s">
        <v>95</v>
      </c>
      <c r="I198" s="104" t="s">
        <v>99</v>
      </c>
      <c r="J198" s="101">
        <v>7</v>
      </c>
      <c r="K198" s="101" t="s">
        <v>739</v>
      </c>
      <c r="L198" s="101"/>
    </row>
    <row r="199" spans="1:12" s="51" customFormat="1" ht="20.100000000000001" customHeight="1">
      <c r="A199" s="97" t="s">
        <v>1201</v>
      </c>
      <c r="B199" s="101" t="s">
        <v>1201</v>
      </c>
      <c r="C199" s="101" t="s">
        <v>1202</v>
      </c>
      <c r="D199" s="102" t="s">
        <v>1203</v>
      </c>
      <c r="E199" s="103" t="s">
        <v>214</v>
      </c>
      <c r="F199" s="101" t="s">
        <v>1204</v>
      </c>
      <c r="G199" s="104" t="s">
        <v>94</v>
      </c>
      <c r="H199" s="104" t="s">
        <v>95</v>
      </c>
      <c r="I199" s="104" t="s">
        <v>99</v>
      </c>
      <c r="J199" s="101">
        <v>10</v>
      </c>
      <c r="K199" s="101" t="s">
        <v>120</v>
      </c>
      <c r="L199" s="101"/>
    </row>
    <row r="200" spans="1:12" s="51" customFormat="1" ht="20.100000000000001" customHeight="1">
      <c r="A200" s="97" t="s">
        <v>1205</v>
      </c>
      <c r="B200" s="101" t="s">
        <v>1205</v>
      </c>
      <c r="C200" s="101" t="s">
        <v>1206</v>
      </c>
      <c r="D200" s="102" t="s">
        <v>741</v>
      </c>
      <c r="E200" s="103" t="s">
        <v>356</v>
      </c>
      <c r="F200" s="101" t="s">
        <v>1207</v>
      </c>
      <c r="G200" s="104" t="s">
        <v>94</v>
      </c>
      <c r="H200" s="104" t="s">
        <v>95</v>
      </c>
      <c r="I200" s="104" t="s">
        <v>99</v>
      </c>
      <c r="J200" s="101">
        <v>9</v>
      </c>
      <c r="K200" s="101" t="s">
        <v>121</v>
      </c>
      <c r="L200" s="101"/>
    </row>
    <row r="201" spans="1:12" s="51" customFormat="1" ht="20.100000000000001" customHeight="1">
      <c r="A201" s="97" t="s">
        <v>1208</v>
      </c>
      <c r="B201" s="101" t="s">
        <v>1208</v>
      </c>
      <c r="C201" s="101" t="s">
        <v>1209</v>
      </c>
      <c r="D201" s="102" t="s">
        <v>937</v>
      </c>
      <c r="E201" s="103" t="s">
        <v>356</v>
      </c>
      <c r="F201" s="101" t="s">
        <v>738</v>
      </c>
      <c r="G201" s="104" t="s">
        <v>94</v>
      </c>
      <c r="H201" s="104" t="s">
        <v>95</v>
      </c>
      <c r="I201" s="104" t="s">
        <v>99</v>
      </c>
      <c r="J201" s="101">
        <v>11</v>
      </c>
      <c r="K201" s="101" t="s">
        <v>113</v>
      </c>
      <c r="L201" s="101"/>
    </row>
    <row r="202" spans="1:12" s="51" customFormat="1" ht="20.100000000000001" customHeight="1">
      <c r="A202" s="97" t="s">
        <v>1210</v>
      </c>
      <c r="B202" s="101" t="s">
        <v>1210</v>
      </c>
      <c r="C202" s="101" t="s">
        <v>1211</v>
      </c>
      <c r="D202" s="102" t="s">
        <v>337</v>
      </c>
      <c r="E202" s="103" t="s">
        <v>1212</v>
      </c>
      <c r="F202" s="101" t="s">
        <v>1213</v>
      </c>
      <c r="G202" s="104" t="s">
        <v>92</v>
      </c>
      <c r="H202" s="104" t="s">
        <v>591</v>
      </c>
      <c r="I202" s="104" t="s">
        <v>171</v>
      </c>
      <c r="J202" s="101">
        <v>8</v>
      </c>
      <c r="K202" s="101" t="s">
        <v>158</v>
      </c>
      <c r="L202" s="101"/>
    </row>
    <row r="203" spans="1:12" s="51" customFormat="1" ht="20.100000000000001" customHeight="1">
      <c r="A203" s="97" t="s">
        <v>1214</v>
      </c>
      <c r="B203" s="101" t="s">
        <v>1214</v>
      </c>
      <c r="C203" s="101" t="s">
        <v>1215</v>
      </c>
      <c r="D203" s="102" t="s">
        <v>1216</v>
      </c>
      <c r="E203" s="103" t="s">
        <v>114</v>
      </c>
      <c r="F203" s="101" t="s">
        <v>1217</v>
      </c>
      <c r="G203" s="104" t="s">
        <v>92</v>
      </c>
      <c r="H203" s="104" t="s">
        <v>95</v>
      </c>
      <c r="I203" s="104" t="s">
        <v>99</v>
      </c>
      <c r="J203" s="101">
        <v>13</v>
      </c>
      <c r="K203" s="101" t="s">
        <v>85</v>
      </c>
      <c r="L203" s="101"/>
    </row>
    <row r="204" spans="1:12" s="51" customFormat="1" ht="20.100000000000001" customHeight="1">
      <c r="A204" s="97" t="s">
        <v>1218</v>
      </c>
      <c r="B204" s="101" t="s">
        <v>1218</v>
      </c>
      <c r="C204" s="101" t="s">
        <v>1219</v>
      </c>
      <c r="D204" s="102" t="s">
        <v>1220</v>
      </c>
      <c r="E204" s="103" t="s">
        <v>1221</v>
      </c>
      <c r="F204" s="101" t="s">
        <v>361</v>
      </c>
      <c r="G204" s="104" t="s">
        <v>92</v>
      </c>
      <c r="H204" s="104" t="s">
        <v>95</v>
      </c>
      <c r="I204" s="104" t="s">
        <v>99</v>
      </c>
      <c r="J204" s="101">
        <v>12</v>
      </c>
      <c r="K204" s="101" t="s">
        <v>83</v>
      </c>
      <c r="L204" s="101"/>
    </row>
    <row r="205" spans="1:12" s="51" customFormat="1" ht="20.100000000000001" customHeight="1">
      <c r="A205" s="97" t="s">
        <v>1222</v>
      </c>
      <c r="B205" s="101" t="s">
        <v>1222</v>
      </c>
      <c r="C205" s="101" t="s">
        <v>1223</v>
      </c>
      <c r="D205" s="102" t="s">
        <v>1224</v>
      </c>
      <c r="E205" s="103" t="s">
        <v>1221</v>
      </c>
      <c r="F205" s="101" t="s">
        <v>1225</v>
      </c>
      <c r="G205" s="104" t="s">
        <v>92</v>
      </c>
      <c r="H205" s="104" t="s">
        <v>100</v>
      </c>
      <c r="I205" s="104" t="s">
        <v>96</v>
      </c>
      <c r="J205" s="101">
        <v>11</v>
      </c>
      <c r="K205" s="101" t="s">
        <v>113</v>
      </c>
      <c r="L205" s="101"/>
    </row>
    <row r="206" spans="1:12" s="51" customFormat="1" ht="20.100000000000001" customHeight="1">
      <c r="A206" s="97" t="s">
        <v>1226</v>
      </c>
      <c r="B206" s="101" t="s">
        <v>1226</v>
      </c>
      <c r="C206" s="101" t="s">
        <v>1227</v>
      </c>
      <c r="D206" s="102" t="s">
        <v>358</v>
      </c>
      <c r="E206" s="103" t="s">
        <v>1221</v>
      </c>
      <c r="F206" s="101" t="s">
        <v>1228</v>
      </c>
      <c r="G206" s="104" t="s">
        <v>92</v>
      </c>
      <c r="H206" s="104" t="s">
        <v>95</v>
      </c>
      <c r="I206" s="104" t="s">
        <v>99</v>
      </c>
      <c r="J206" s="101">
        <v>10</v>
      </c>
      <c r="K206" s="101" t="s">
        <v>120</v>
      </c>
      <c r="L206" s="101"/>
    </row>
    <row r="207" spans="1:12" s="51" customFormat="1" ht="20.100000000000001" customHeight="1">
      <c r="A207" s="97" t="s">
        <v>1229</v>
      </c>
      <c r="B207" s="101" t="s">
        <v>1229</v>
      </c>
      <c r="C207" s="101" t="s">
        <v>1230</v>
      </c>
      <c r="D207" s="102" t="s">
        <v>1231</v>
      </c>
      <c r="E207" s="103" t="s">
        <v>1221</v>
      </c>
      <c r="F207" s="101" t="s">
        <v>587</v>
      </c>
      <c r="G207" s="104" t="s">
        <v>92</v>
      </c>
      <c r="H207" s="104" t="s">
        <v>95</v>
      </c>
      <c r="I207" s="104" t="s">
        <v>99</v>
      </c>
      <c r="J207" s="101">
        <v>12</v>
      </c>
      <c r="K207" s="101" t="s">
        <v>83</v>
      </c>
      <c r="L207" s="101"/>
    </row>
    <row r="208" spans="1:12" s="51" customFormat="1" ht="20.100000000000001" customHeight="1">
      <c r="A208" s="97" t="s">
        <v>1232</v>
      </c>
      <c r="B208" s="101" t="s">
        <v>1232</v>
      </c>
      <c r="C208" s="101" t="s">
        <v>1233</v>
      </c>
      <c r="D208" s="102" t="s">
        <v>1234</v>
      </c>
      <c r="E208" s="103" t="s">
        <v>159</v>
      </c>
      <c r="F208" s="101" t="s">
        <v>1235</v>
      </c>
      <c r="G208" s="104" t="s">
        <v>92</v>
      </c>
      <c r="H208" s="104" t="s">
        <v>170</v>
      </c>
      <c r="I208" s="104" t="s">
        <v>102</v>
      </c>
      <c r="J208" s="101">
        <v>9</v>
      </c>
      <c r="K208" s="101" t="s">
        <v>121</v>
      </c>
      <c r="L208" s="101"/>
    </row>
    <row r="209" spans="1:12" s="51" customFormat="1" ht="20.100000000000001" customHeight="1">
      <c r="A209" s="97" t="s">
        <v>1236</v>
      </c>
      <c r="B209" s="101" t="s">
        <v>1236</v>
      </c>
      <c r="C209" s="101" t="s">
        <v>1237</v>
      </c>
      <c r="D209" s="102" t="s">
        <v>527</v>
      </c>
      <c r="E209" s="103" t="s">
        <v>1238</v>
      </c>
      <c r="F209" s="101" t="s">
        <v>1239</v>
      </c>
      <c r="G209" s="104" t="s">
        <v>94</v>
      </c>
      <c r="H209" s="104" t="s">
        <v>95</v>
      </c>
      <c r="I209" s="104" t="s">
        <v>99</v>
      </c>
      <c r="J209" s="101">
        <v>12</v>
      </c>
      <c r="K209" s="101" t="s">
        <v>83</v>
      </c>
      <c r="L209" s="101"/>
    </row>
    <row r="210" spans="1:12" s="51" customFormat="1" ht="20.100000000000001" customHeight="1">
      <c r="A210" s="97" t="s">
        <v>1240</v>
      </c>
      <c r="B210" s="101" t="s">
        <v>1240</v>
      </c>
      <c r="C210" s="101" t="s">
        <v>1241</v>
      </c>
      <c r="D210" s="102" t="s">
        <v>1242</v>
      </c>
      <c r="E210" s="103" t="s">
        <v>1243</v>
      </c>
      <c r="F210" s="101" t="s">
        <v>1244</v>
      </c>
      <c r="G210" s="104" t="s">
        <v>94</v>
      </c>
      <c r="H210" s="104" t="s">
        <v>95</v>
      </c>
      <c r="I210" s="104" t="s">
        <v>99</v>
      </c>
      <c r="J210" s="101">
        <v>9</v>
      </c>
      <c r="K210" s="101" t="s">
        <v>121</v>
      </c>
      <c r="L210" s="101"/>
    </row>
    <row r="211" spans="1:12" s="51" customFormat="1" ht="20.100000000000001" customHeight="1">
      <c r="A211" s="97" t="s">
        <v>1245</v>
      </c>
      <c r="B211" s="101" t="s">
        <v>1245</v>
      </c>
      <c r="C211" s="101" t="s">
        <v>1246</v>
      </c>
      <c r="D211" s="102" t="s">
        <v>1247</v>
      </c>
      <c r="E211" s="103" t="s">
        <v>1248</v>
      </c>
      <c r="F211" s="101" t="s">
        <v>1249</v>
      </c>
      <c r="G211" s="104" t="s">
        <v>94</v>
      </c>
      <c r="H211" s="104" t="s">
        <v>95</v>
      </c>
      <c r="I211" s="104" t="s">
        <v>99</v>
      </c>
      <c r="J211" s="101">
        <v>9</v>
      </c>
      <c r="K211" s="101" t="s">
        <v>121</v>
      </c>
      <c r="L211" s="101"/>
    </row>
    <row r="212" spans="1:12" s="51" customFormat="1" ht="20.100000000000001" customHeight="1">
      <c r="A212" s="97" t="s">
        <v>1250</v>
      </c>
      <c r="B212" s="101" t="s">
        <v>1250</v>
      </c>
      <c r="C212" s="101" t="s">
        <v>1251</v>
      </c>
      <c r="D212" s="102" t="s">
        <v>1252</v>
      </c>
      <c r="E212" s="103" t="s">
        <v>1253</v>
      </c>
      <c r="F212" s="101" t="s">
        <v>1254</v>
      </c>
      <c r="G212" s="104" t="s">
        <v>94</v>
      </c>
      <c r="H212" s="104" t="s">
        <v>97</v>
      </c>
      <c r="I212" s="104" t="s">
        <v>102</v>
      </c>
      <c r="J212" s="101">
        <v>11</v>
      </c>
      <c r="K212" s="101" t="s">
        <v>113</v>
      </c>
      <c r="L212" s="101"/>
    </row>
    <row r="213" spans="1:12" s="51" customFormat="1" ht="20.100000000000001" customHeight="1">
      <c r="A213" s="97" t="s">
        <v>1255</v>
      </c>
      <c r="B213" s="101" t="s">
        <v>1255</v>
      </c>
      <c r="C213" s="101" t="s">
        <v>1256</v>
      </c>
      <c r="D213" s="102" t="s">
        <v>110</v>
      </c>
      <c r="E213" s="103" t="s">
        <v>210</v>
      </c>
      <c r="F213" s="101" t="s">
        <v>1257</v>
      </c>
      <c r="G213" s="104" t="s">
        <v>92</v>
      </c>
      <c r="H213" s="104" t="s">
        <v>95</v>
      </c>
      <c r="I213" s="104" t="s">
        <v>105</v>
      </c>
      <c r="J213" s="101">
        <v>12</v>
      </c>
      <c r="K213" s="101" t="s">
        <v>83</v>
      </c>
      <c r="L213" s="101"/>
    </row>
    <row r="214" spans="1:12" s="51" customFormat="1" ht="20.100000000000001" customHeight="1">
      <c r="A214" s="97" t="s">
        <v>1258</v>
      </c>
      <c r="B214" s="101" t="s">
        <v>1258</v>
      </c>
      <c r="C214" s="101" t="s">
        <v>1259</v>
      </c>
      <c r="D214" s="102" t="s">
        <v>1260</v>
      </c>
      <c r="E214" s="103" t="s">
        <v>215</v>
      </c>
      <c r="F214" s="101" t="s">
        <v>1261</v>
      </c>
      <c r="G214" s="104" t="s">
        <v>92</v>
      </c>
      <c r="H214" s="104" t="s">
        <v>95</v>
      </c>
      <c r="I214" s="104" t="s">
        <v>99</v>
      </c>
      <c r="J214" s="101">
        <v>12</v>
      </c>
      <c r="K214" s="101" t="s">
        <v>83</v>
      </c>
      <c r="L214" s="101"/>
    </row>
    <row r="215" spans="1:12" s="51" customFormat="1" ht="20.100000000000001" customHeight="1">
      <c r="A215" s="97" t="s">
        <v>1262</v>
      </c>
      <c r="B215" s="101" t="s">
        <v>1262</v>
      </c>
      <c r="C215" s="101" t="s">
        <v>1263</v>
      </c>
      <c r="D215" s="102" t="s">
        <v>1247</v>
      </c>
      <c r="E215" s="103" t="s">
        <v>1264</v>
      </c>
      <c r="F215" s="101" t="s">
        <v>1265</v>
      </c>
      <c r="G215" s="104" t="s">
        <v>94</v>
      </c>
      <c r="H215" s="104" t="s">
        <v>170</v>
      </c>
      <c r="I215" s="104" t="s">
        <v>98</v>
      </c>
      <c r="J215" s="101">
        <v>10</v>
      </c>
      <c r="K215" s="101" t="s">
        <v>120</v>
      </c>
      <c r="L215" s="101"/>
    </row>
    <row r="216" spans="1:12" s="51" customFormat="1" ht="20.100000000000001" customHeight="1">
      <c r="A216" s="97" t="s">
        <v>1266</v>
      </c>
      <c r="B216" s="101" t="s">
        <v>1266</v>
      </c>
      <c r="C216" s="101" t="s">
        <v>1267</v>
      </c>
      <c r="D216" s="102" t="s">
        <v>1268</v>
      </c>
      <c r="E216" s="103" t="s">
        <v>208</v>
      </c>
      <c r="F216" s="101" t="s">
        <v>1269</v>
      </c>
      <c r="G216" s="104" t="s">
        <v>94</v>
      </c>
      <c r="H216" s="104" t="s">
        <v>97</v>
      </c>
      <c r="I216" s="104" t="s">
        <v>104</v>
      </c>
      <c r="J216" s="101">
        <v>11</v>
      </c>
      <c r="K216" s="101" t="s">
        <v>113</v>
      </c>
      <c r="L216" s="101"/>
    </row>
    <row r="217" spans="1:12" s="51" customFormat="1" ht="20.100000000000001" customHeight="1">
      <c r="A217" s="97" t="s">
        <v>1270</v>
      </c>
      <c r="B217" s="101" t="s">
        <v>1270</v>
      </c>
      <c r="C217" s="101" t="s">
        <v>1271</v>
      </c>
      <c r="D217" s="102" t="s">
        <v>1272</v>
      </c>
      <c r="E217" s="103" t="s">
        <v>208</v>
      </c>
      <c r="F217" s="101" t="s">
        <v>1273</v>
      </c>
      <c r="G217" s="104" t="s">
        <v>94</v>
      </c>
      <c r="H217" s="104" t="s">
        <v>95</v>
      </c>
      <c r="I217" s="104" t="s">
        <v>112</v>
      </c>
      <c r="J217" s="101">
        <v>12</v>
      </c>
      <c r="K217" s="101" t="s">
        <v>83</v>
      </c>
      <c r="L217" s="101"/>
    </row>
    <row r="218" spans="1:12" s="1" customFormat="1" ht="20.25" customHeight="1">
      <c r="B218" s="161" t="s">
        <v>57</v>
      </c>
      <c r="C218" s="161"/>
      <c r="D218" s="161"/>
      <c r="E218" s="38">
        <f>A217-E219</f>
        <v>198</v>
      </c>
      <c r="F218" s="15"/>
      <c r="G218" s="4"/>
      <c r="H218" s="4"/>
      <c r="I218" s="4"/>
      <c r="J218" s="4"/>
      <c r="K218" s="4"/>
      <c r="L218" s="4"/>
    </row>
    <row r="219" spans="1:12" s="1" customFormat="1" ht="20.25" customHeight="1">
      <c r="B219" s="161" t="s">
        <v>60</v>
      </c>
      <c r="C219" s="161"/>
      <c r="D219" s="161"/>
      <c r="E219" s="38">
        <f>COUNTA(L10:L217)</f>
        <v>10</v>
      </c>
      <c r="F219" s="3"/>
      <c r="G219" s="4"/>
      <c r="H219" s="4"/>
      <c r="I219" s="4"/>
      <c r="J219" s="4"/>
      <c r="K219" s="4"/>
      <c r="L219" s="4"/>
    </row>
    <row r="220" spans="1:12" s="25" customFormat="1" ht="20.25" customHeight="1">
      <c r="A220" s="168" t="s">
        <v>192</v>
      </c>
      <c r="B220" s="168"/>
      <c r="C220" s="168"/>
      <c r="D220" s="168"/>
      <c r="E220" s="168"/>
      <c r="F220" s="168"/>
      <c r="G220" s="168"/>
      <c r="H220" s="168"/>
      <c r="I220" s="168"/>
      <c r="J220" s="168"/>
      <c r="K220" s="168"/>
      <c r="L220" s="168"/>
    </row>
    <row r="221" spans="1:12" s="24" customFormat="1" ht="20.25" customHeight="1">
      <c r="A221" s="157" t="s">
        <v>53</v>
      </c>
      <c r="B221" s="157"/>
      <c r="C221" s="157"/>
      <c r="D221" s="157"/>
      <c r="E221" s="165" t="s">
        <v>87</v>
      </c>
      <c r="F221" s="165"/>
      <c r="G221" s="165"/>
      <c r="H221" s="165"/>
      <c r="I221" s="165"/>
      <c r="J221" s="164" t="s">
        <v>51</v>
      </c>
      <c r="K221" s="164"/>
      <c r="L221" s="164"/>
    </row>
    <row r="222" spans="1:12" s="24" customFormat="1" ht="20.25" customHeight="1">
      <c r="C222" s="84"/>
      <c r="D222" s="84"/>
      <c r="E222" s="159"/>
      <c r="F222" s="159"/>
    </row>
    <row r="223" spans="1:12" s="24" customFormat="1" ht="20.25" customHeight="1">
      <c r="C223" s="84"/>
      <c r="D223" s="84"/>
      <c r="E223" s="85"/>
      <c r="F223" s="85"/>
    </row>
    <row r="224" spans="1:12" s="24" customFormat="1" ht="20.25" customHeight="1">
      <c r="C224" s="84"/>
      <c r="D224" s="84"/>
      <c r="E224" s="85"/>
      <c r="F224" s="85"/>
    </row>
    <row r="225" spans="1:12" s="24" customFormat="1" ht="20.25" customHeight="1">
      <c r="C225" s="84"/>
      <c r="D225" s="84"/>
      <c r="E225" s="85"/>
      <c r="F225" s="85"/>
    </row>
    <row r="226" spans="1:12" s="24" customFormat="1" ht="20.25" customHeight="1">
      <c r="A226" s="158" t="s">
        <v>1279</v>
      </c>
      <c r="B226" s="158"/>
      <c r="C226" s="158"/>
      <c r="D226" s="158"/>
      <c r="E226" s="166" t="s">
        <v>1277</v>
      </c>
      <c r="F226" s="166"/>
      <c r="G226" s="166"/>
      <c r="H226" s="166"/>
      <c r="I226" s="166"/>
      <c r="J226" s="157" t="s">
        <v>1278</v>
      </c>
      <c r="K226" s="157"/>
      <c r="L226" s="157"/>
    </row>
    <row r="227" spans="1:12" ht="20.25" customHeight="1"/>
    <row r="228" spans="1:12">
      <c r="C228" s="54">
        <v>0</v>
      </c>
      <c r="D228" s="69" t="s">
        <v>266</v>
      </c>
    </row>
    <row r="229" spans="1:12">
      <c r="C229" s="55">
        <v>0.5</v>
      </c>
      <c r="D229" s="69" t="s">
        <v>267</v>
      </c>
    </row>
    <row r="230" spans="1:12">
      <c r="C230" s="55">
        <v>1</v>
      </c>
      <c r="D230" s="69" t="s">
        <v>187</v>
      </c>
    </row>
    <row r="231" spans="1:12">
      <c r="C231" s="55">
        <v>1.5</v>
      </c>
      <c r="D231" s="69" t="s">
        <v>268</v>
      </c>
    </row>
    <row r="232" spans="1:12">
      <c r="C232" s="55">
        <v>2</v>
      </c>
      <c r="D232" s="69" t="s">
        <v>188</v>
      </c>
    </row>
    <row r="233" spans="1:12">
      <c r="C233" s="55">
        <v>2.5</v>
      </c>
      <c r="D233" s="69" t="s">
        <v>269</v>
      </c>
    </row>
    <row r="234" spans="1:12">
      <c r="C234" s="55">
        <v>2.25</v>
      </c>
      <c r="D234" s="69" t="s">
        <v>270</v>
      </c>
    </row>
    <row r="235" spans="1:12">
      <c r="C235" s="55">
        <v>2.75</v>
      </c>
      <c r="D235" s="69" t="s">
        <v>271</v>
      </c>
    </row>
    <row r="236" spans="1:12">
      <c r="C236" s="55">
        <v>3</v>
      </c>
      <c r="D236" s="69" t="s">
        <v>182</v>
      </c>
    </row>
    <row r="237" spans="1:12">
      <c r="C237" s="55">
        <v>3.25</v>
      </c>
      <c r="D237" s="69" t="s">
        <v>272</v>
      </c>
    </row>
    <row r="238" spans="1:12">
      <c r="C238" s="55">
        <v>3.5</v>
      </c>
      <c r="D238" s="69" t="s">
        <v>273</v>
      </c>
    </row>
    <row r="239" spans="1:12">
      <c r="C239" s="55">
        <v>3.75</v>
      </c>
      <c r="D239" s="69" t="s">
        <v>274</v>
      </c>
    </row>
    <row r="240" spans="1:12">
      <c r="C240" s="55">
        <v>4</v>
      </c>
      <c r="D240" s="69" t="s">
        <v>183</v>
      </c>
    </row>
    <row r="241" spans="3:4">
      <c r="C241" s="55">
        <v>4.25</v>
      </c>
      <c r="D241" s="69" t="s">
        <v>275</v>
      </c>
    </row>
    <row r="242" spans="3:4">
      <c r="C242" s="55">
        <v>4.5</v>
      </c>
      <c r="D242" s="69" t="s">
        <v>276</v>
      </c>
    </row>
    <row r="243" spans="3:4">
      <c r="C243" s="55">
        <v>4.75</v>
      </c>
      <c r="D243" s="69" t="s">
        <v>277</v>
      </c>
    </row>
    <row r="244" spans="3:4">
      <c r="C244" s="55">
        <v>5</v>
      </c>
      <c r="D244" s="69" t="s">
        <v>181</v>
      </c>
    </row>
    <row r="245" spans="3:4">
      <c r="C245" s="55">
        <v>5.25</v>
      </c>
      <c r="D245" s="69" t="s">
        <v>278</v>
      </c>
    </row>
    <row r="246" spans="3:4">
      <c r="C246" s="55">
        <v>5.5</v>
      </c>
      <c r="D246" s="69" t="s">
        <v>279</v>
      </c>
    </row>
    <row r="247" spans="3:4">
      <c r="C247" s="55">
        <v>5.75</v>
      </c>
      <c r="D247" s="69" t="s">
        <v>280</v>
      </c>
    </row>
    <row r="248" spans="3:4">
      <c r="C248" s="55">
        <v>6</v>
      </c>
      <c r="D248" s="69" t="s">
        <v>281</v>
      </c>
    </row>
    <row r="249" spans="3:4">
      <c r="C249" s="55">
        <v>6.25</v>
      </c>
      <c r="D249" s="69" t="s">
        <v>282</v>
      </c>
    </row>
    <row r="250" spans="3:4">
      <c r="C250" s="55">
        <v>6.5</v>
      </c>
      <c r="D250" s="69" t="s">
        <v>283</v>
      </c>
    </row>
    <row r="251" spans="3:4">
      <c r="C251" s="55">
        <v>6.75</v>
      </c>
      <c r="D251" s="69" t="s">
        <v>284</v>
      </c>
    </row>
    <row r="252" spans="3:4">
      <c r="C252" s="55">
        <v>7</v>
      </c>
      <c r="D252" s="69" t="s">
        <v>285</v>
      </c>
    </row>
    <row r="253" spans="3:4">
      <c r="C253" s="55">
        <v>7.25</v>
      </c>
      <c r="D253" s="69" t="s">
        <v>286</v>
      </c>
    </row>
    <row r="254" spans="3:4">
      <c r="C254" s="55">
        <v>7.5</v>
      </c>
      <c r="D254" s="69" t="s">
        <v>287</v>
      </c>
    </row>
    <row r="255" spans="3:4">
      <c r="C255" s="55">
        <v>7.75</v>
      </c>
      <c r="D255" s="69" t="s">
        <v>288</v>
      </c>
    </row>
    <row r="256" spans="3:4">
      <c r="C256" s="55">
        <v>8</v>
      </c>
      <c r="D256" s="69" t="s">
        <v>158</v>
      </c>
    </row>
    <row r="257" spans="3:4">
      <c r="C257" s="55">
        <v>8.25</v>
      </c>
      <c r="D257" s="69" t="s">
        <v>289</v>
      </c>
    </row>
    <row r="258" spans="3:4">
      <c r="C258" s="55">
        <v>8.5</v>
      </c>
      <c r="D258" s="69" t="s">
        <v>290</v>
      </c>
    </row>
    <row r="259" spans="3:4">
      <c r="C259" s="55">
        <v>8.75</v>
      </c>
      <c r="D259" s="69" t="s">
        <v>291</v>
      </c>
    </row>
    <row r="260" spans="3:4">
      <c r="C260" s="55">
        <v>9</v>
      </c>
      <c r="D260" s="69" t="s">
        <v>121</v>
      </c>
    </row>
    <row r="261" spans="3:4">
      <c r="C261" s="55">
        <v>9.25</v>
      </c>
      <c r="D261" s="69" t="s">
        <v>292</v>
      </c>
    </row>
    <row r="262" spans="3:4">
      <c r="C262" s="55">
        <v>9.5</v>
      </c>
      <c r="D262" s="69" t="s">
        <v>293</v>
      </c>
    </row>
    <row r="263" spans="3:4">
      <c r="C263" s="55">
        <v>9.75</v>
      </c>
      <c r="D263" s="69" t="s">
        <v>292</v>
      </c>
    </row>
    <row r="264" spans="3:4">
      <c r="C264" s="56">
        <v>10</v>
      </c>
      <c r="D264" s="69" t="s">
        <v>120</v>
      </c>
    </row>
    <row r="265" spans="3:4">
      <c r="C265" s="56">
        <v>11</v>
      </c>
      <c r="D265" s="69" t="s">
        <v>113</v>
      </c>
    </row>
    <row r="266" spans="3:4">
      <c r="C266" s="56">
        <v>12</v>
      </c>
      <c r="D266" s="69" t="s">
        <v>83</v>
      </c>
    </row>
    <row r="267" spans="3:4">
      <c r="C267" s="56">
        <v>12.5</v>
      </c>
      <c r="D267" s="69" t="s">
        <v>295</v>
      </c>
    </row>
    <row r="268" spans="3:4">
      <c r="C268" s="56">
        <v>13.5</v>
      </c>
      <c r="D268" s="69" t="s">
        <v>296</v>
      </c>
    </row>
    <row r="269" spans="3:4">
      <c r="C269" s="56">
        <v>14.5</v>
      </c>
      <c r="D269" s="69" t="s">
        <v>298</v>
      </c>
    </row>
    <row r="270" spans="3:4">
      <c r="C270" s="56"/>
      <c r="D270" s="69"/>
    </row>
    <row r="271" spans="3:4">
      <c r="C271" s="56">
        <v>13</v>
      </c>
      <c r="D271" s="69" t="s">
        <v>85</v>
      </c>
    </row>
    <row r="272" spans="3:4">
      <c r="C272" s="56">
        <v>14</v>
      </c>
      <c r="D272" s="69" t="s">
        <v>84</v>
      </c>
    </row>
    <row r="273" spans="3:4">
      <c r="C273" s="56">
        <v>15</v>
      </c>
      <c r="D273" s="69" t="s">
        <v>294</v>
      </c>
    </row>
  </sheetData>
  <sortState ref="A11:L216">
    <sortCondition ref="B10:B216"/>
  </sortState>
  <mergeCells count="27">
    <mergeCell ref="E1:L1"/>
    <mergeCell ref="E2:L2"/>
    <mergeCell ref="J221:L221"/>
    <mergeCell ref="J226:L226"/>
    <mergeCell ref="J8:K8"/>
    <mergeCell ref="L8:L9"/>
    <mergeCell ref="E221:I221"/>
    <mergeCell ref="E226:I226"/>
    <mergeCell ref="A4:L4"/>
    <mergeCell ref="A5:L5"/>
    <mergeCell ref="A6:L6"/>
    <mergeCell ref="A220:L220"/>
    <mergeCell ref="G8:G9"/>
    <mergeCell ref="H8:H9"/>
    <mergeCell ref="I8:I9"/>
    <mergeCell ref="A1:D1"/>
    <mergeCell ref="F8:F9"/>
    <mergeCell ref="A221:D221"/>
    <mergeCell ref="A226:D226"/>
    <mergeCell ref="E222:F222"/>
    <mergeCell ref="A2:D2"/>
    <mergeCell ref="B219:D219"/>
    <mergeCell ref="B218:D218"/>
    <mergeCell ref="A8:A9"/>
    <mergeCell ref="B8:B9"/>
    <mergeCell ref="C8:C9"/>
    <mergeCell ref="D8:E9"/>
  </mergeCells>
  <printOptions horizontalCentered="1"/>
  <pageMargins left="0.25" right="0" top="0.5" bottom="0.5" header="0.25" footer="0.25"/>
  <pageSetup paperSize="9" scale="97" fitToHeight="0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5"/>
  <sheetViews>
    <sheetView view="pageBreakPreview" topLeftCell="A199" zoomScaleSheetLayoutView="100" workbookViewId="0">
      <selection activeCell="J159" sqref="J159:L159"/>
    </sheetView>
  </sheetViews>
  <sheetFormatPr defaultColWidth="5" defaultRowHeight="21" customHeight="1"/>
  <cols>
    <col min="1" max="1" width="4.5703125" style="6" bestFit="1" customWidth="1"/>
    <col min="2" max="2" width="4.85546875" style="6" bestFit="1" customWidth="1"/>
    <col min="3" max="3" width="15.7109375" style="6" bestFit="1" customWidth="1"/>
    <col min="4" max="4" width="17.28515625" style="6" bestFit="1" customWidth="1"/>
    <col min="5" max="5" width="7.85546875" style="6" bestFit="1" customWidth="1"/>
    <col min="6" max="6" width="10.28515625" style="6" bestFit="1" customWidth="1"/>
    <col min="7" max="7" width="4.85546875" style="23" bestFit="1" customWidth="1"/>
    <col min="8" max="8" width="7.5703125" style="23" bestFit="1" customWidth="1"/>
    <col min="9" max="9" width="12" style="23" bestFit="1" customWidth="1"/>
    <col min="10" max="10" width="9.5703125" style="42" bestFit="1" customWidth="1"/>
    <col min="11" max="11" width="8.28515625" style="61" bestFit="1" customWidth="1"/>
    <col min="12" max="12" width="9.7109375" style="23" bestFit="1" customWidth="1"/>
    <col min="13" max="13" width="12.7109375" style="23" bestFit="1" customWidth="1"/>
    <col min="14" max="14" width="6.85546875" style="6" bestFit="1" customWidth="1"/>
    <col min="15" max="16384" width="5" style="6"/>
  </cols>
  <sheetData>
    <row r="1" spans="1:14" s="12" customFormat="1" ht="15.75">
      <c r="A1" s="173" t="s">
        <v>40</v>
      </c>
      <c r="B1" s="173"/>
      <c r="C1" s="173"/>
      <c r="D1" s="173"/>
      <c r="E1" s="173"/>
      <c r="F1" s="175" t="s">
        <v>41</v>
      </c>
      <c r="G1" s="175"/>
      <c r="H1" s="175"/>
      <c r="I1" s="175"/>
      <c r="J1" s="175"/>
      <c r="K1" s="175"/>
      <c r="L1" s="175"/>
      <c r="M1" s="175"/>
    </row>
    <row r="2" spans="1:14" s="12" customFormat="1" ht="15.75">
      <c r="A2" s="174" t="s">
        <v>38</v>
      </c>
      <c r="B2" s="174"/>
      <c r="C2" s="174"/>
      <c r="D2" s="174"/>
      <c r="E2" s="174"/>
      <c r="F2" s="176" t="s">
        <v>39</v>
      </c>
      <c r="G2" s="176"/>
      <c r="H2" s="176"/>
      <c r="I2" s="176"/>
      <c r="J2" s="176"/>
      <c r="K2" s="176"/>
      <c r="L2" s="176"/>
      <c r="M2" s="176"/>
    </row>
    <row r="3" spans="1:14" s="12" customFormat="1" ht="12.75">
      <c r="A3" s="7"/>
      <c r="B3" s="7"/>
      <c r="C3" s="7"/>
      <c r="D3" s="7"/>
      <c r="E3" s="7"/>
      <c r="F3" s="8"/>
      <c r="G3" s="37"/>
      <c r="H3" s="31"/>
      <c r="I3" s="31"/>
      <c r="J3" s="41"/>
      <c r="K3" s="58"/>
      <c r="L3" s="22"/>
      <c r="M3" s="22"/>
    </row>
    <row r="4" spans="1:14" s="13" customFormat="1" ht="15.75">
      <c r="A4" s="154" t="s">
        <v>81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14" s="49" customFormat="1" ht="16.5">
      <c r="A5" s="155" t="str">
        <f>'DS THI CN'!A5:J5</f>
        <v>Ngày thi 22/9/2019 - Đối tượng Sinh viên - Địa điểm thi: Trường Đại học Nông lâm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4" s="50" customFormat="1" ht="16.5">
      <c r="A6" s="155" t="s">
        <v>1405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4" s="66" customFormat="1" ht="15.75" customHeight="1">
      <c r="A7" s="170" t="s">
        <v>0</v>
      </c>
      <c r="B7" s="170" t="s">
        <v>1</v>
      </c>
      <c r="C7" s="170" t="s">
        <v>2</v>
      </c>
      <c r="D7" s="171" t="s">
        <v>3</v>
      </c>
      <c r="E7" s="171"/>
      <c r="F7" s="170" t="s">
        <v>4</v>
      </c>
      <c r="G7" s="170" t="s">
        <v>62</v>
      </c>
      <c r="H7" s="170" t="s">
        <v>184</v>
      </c>
      <c r="I7" s="170" t="s">
        <v>173</v>
      </c>
      <c r="J7" s="170" t="s">
        <v>193</v>
      </c>
      <c r="K7" s="170" t="s">
        <v>1407</v>
      </c>
      <c r="L7" s="170" t="s">
        <v>80</v>
      </c>
      <c r="M7" s="170" t="s">
        <v>5</v>
      </c>
    </row>
    <row r="8" spans="1:14" s="51" customFormat="1" ht="20.100000000000001" customHeight="1">
      <c r="A8" s="170"/>
      <c r="B8" s="170"/>
      <c r="C8" s="170"/>
      <c r="D8" s="171"/>
      <c r="E8" s="171"/>
      <c r="F8" s="170"/>
      <c r="G8" s="170"/>
      <c r="H8" s="170"/>
      <c r="I8" s="170"/>
      <c r="J8" s="170"/>
      <c r="K8" s="170"/>
      <c r="L8" s="170"/>
      <c r="M8" s="170"/>
    </row>
    <row r="9" spans="1:14" s="51" customFormat="1" ht="18.95" customHeight="1">
      <c r="A9" s="132" t="s">
        <v>6</v>
      </c>
      <c r="B9" s="132" t="s">
        <v>6</v>
      </c>
      <c r="C9" s="132" t="s">
        <v>585</v>
      </c>
      <c r="D9" s="133" t="s">
        <v>586</v>
      </c>
      <c r="E9" s="134" t="s">
        <v>90</v>
      </c>
      <c r="F9" s="132" t="s">
        <v>587</v>
      </c>
      <c r="G9" s="135" t="s">
        <v>92</v>
      </c>
      <c r="H9" s="132" t="s">
        <v>95</v>
      </c>
      <c r="I9" s="132" t="s">
        <v>99</v>
      </c>
      <c r="J9" s="136">
        <v>26</v>
      </c>
      <c r="K9" s="135">
        <v>2</v>
      </c>
      <c r="L9" s="132" t="str">
        <f>IF(AND(K9=0),"Không",IF(AND(K9=0.5),"Không phẩy năm",IF(AND(K9=1),"Một",IF(AND(K9=1.5),"Một phẩy năm",IF(AND(K9=2),"Hai",IF(AND(K9=2.5),"Hai phẩy năm",IF(AND(K9=3),"Ba",IF(AND(K9=3.5),"Ba phẩy năm",IF(AND(K9=4),"Bốn",IF(AND(K9=4.5),"Bốn phẩy năm","Năm"))))))))))</f>
        <v>Hai</v>
      </c>
      <c r="M9" s="135"/>
      <c r="N9" s="67" t="e">
        <f>VLOOKUP(C9,#REF!,13,0)</f>
        <v>#REF!</v>
      </c>
    </row>
    <row r="10" spans="1:14" s="51" customFormat="1" ht="18.95" customHeight="1">
      <c r="A10" s="137" t="s">
        <v>7</v>
      </c>
      <c r="B10" s="137" t="s">
        <v>7</v>
      </c>
      <c r="C10" s="137" t="s">
        <v>588</v>
      </c>
      <c r="D10" s="138" t="s">
        <v>589</v>
      </c>
      <c r="E10" s="139" t="s">
        <v>90</v>
      </c>
      <c r="F10" s="137" t="s">
        <v>590</v>
      </c>
      <c r="G10" s="140" t="s">
        <v>92</v>
      </c>
      <c r="H10" s="137" t="s">
        <v>591</v>
      </c>
      <c r="I10" s="137" t="s">
        <v>171</v>
      </c>
      <c r="J10" s="141">
        <v>27</v>
      </c>
      <c r="K10" s="140">
        <v>4</v>
      </c>
      <c r="L10" s="137" t="str">
        <f>IF(AND(K10=0),"Không",IF(AND(K10=0.5),"Không phẩy năm",IF(AND(K10=1),"Một",IF(AND(K10=1.5),"Một phẩy năm",IF(AND(K10=2),"Hai",IF(AND(K10=2.5),"Hai phẩy năm",IF(AND(K10=3),"Ba",IF(AND(K10=3.5),"Ba phẩy năm",IF(AND(K10=4),"Bốn",IF(AND(K10=4.5),"Bốn phẩy năm","Năm"))))))))))</f>
        <v>Bốn</v>
      </c>
      <c r="M10" s="140"/>
      <c r="N10" s="67" t="e">
        <f>VLOOKUP(C10,#REF!,13,0)</f>
        <v>#REF!</v>
      </c>
    </row>
    <row r="11" spans="1:14" s="51" customFormat="1" ht="18.95" customHeight="1">
      <c r="A11" s="132" t="s">
        <v>8</v>
      </c>
      <c r="B11" s="137" t="s">
        <v>8</v>
      </c>
      <c r="C11" s="137" t="s">
        <v>592</v>
      </c>
      <c r="D11" s="138" t="s">
        <v>589</v>
      </c>
      <c r="E11" s="139" t="s">
        <v>90</v>
      </c>
      <c r="F11" s="137" t="s">
        <v>593</v>
      </c>
      <c r="G11" s="140" t="s">
        <v>92</v>
      </c>
      <c r="H11" s="137" t="s">
        <v>95</v>
      </c>
      <c r="I11" s="137" t="s">
        <v>104</v>
      </c>
      <c r="J11" s="141">
        <v>28</v>
      </c>
      <c r="K11" s="140">
        <v>5</v>
      </c>
      <c r="L11" s="137" t="str">
        <f>IF(AND(K11=0),"Không",IF(AND(K11=0.5),"Không phẩy năm",IF(AND(K11=1),"Một",IF(AND(K11=1.5),"Một phẩy năm",IF(AND(K11=2),"Hai",IF(AND(K11=2.5),"Hai phẩy năm",IF(AND(K11=3),"Ba",IF(AND(K11=3.5),"Ba phẩy năm",IF(AND(K11=4),"Bốn",IF(AND(K11=4.5),"Bốn phẩy năm","Năm"))))))))))</f>
        <v>Năm</v>
      </c>
      <c r="M11" s="140"/>
      <c r="N11" s="67" t="e">
        <f>VLOOKUP(C11,#REF!,13,0)</f>
        <v>#REF!</v>
      </c>
    </row>
    <row r="12" spans="1:14" s="51" customFormat="1" ht="18.95" customHeight="1">
      <c r="A12" s="137" t="s">
        <v>9</v>
      </c>
      <c r="B12" s="137" t="s">
        <v>9</v>
      </c>
      <c r="C12" s="137" t="s">
        <v>594</v>
      </c>
      <c r="D12" s="138" t="s">
        <v>595</v>
      </c>
      <c r="E12" s="139" t="s">
        <v>90</v>
      </c>
      <c r="F12" s="137" t="s">
        <v>233</v>
      </c>
      <c r="G12" s="140" t="s">
        <v>92</v>
      </c>
      <c r="H12" s="137" t="s">
        <v>100</v>
      </c>
      <c r="I12" s="137" t="s">
        <v>104</v>
      </c>
      <c r="J12" s="141">
        <v>29</v>
      </c>
      <c r="K12" s="140">
        <v>1</v>
      </c>
      <c r="L12" s="137" t="str">
        <f>IF(AND(K12=0),"Không",IF(AND(K12=0.5),"Không phẩy năm",IF(AND(K12=1),"Một",IF(AND(K12=1.5),"Một phẩy năm",IF(AND(K12=2),"Hai",IF(AND(K12=2.5),"Hai phẩy năm",IF(AND(K12=3),"Ba",IF(AND(K12=3.5),"Ba phẩy năm",IF(AND(K12=4),"Bốn",IF(AND(K12=4.5),"Bốn phẩy năm","Năm"))))))))))</f>
        <v>Một</v>
      </c>
      <c r="M12" s="140"/>
      <c r="N12" s="67" t="e">
        <f>VLOOKUP(C12,#REF!,13,0)</f>
        <v>#REF!</v>
      </c>
    </row>
    <row r="13" spans="1:14" s="51" customFormat="1" ht="18.95" customHeight="1">
      <c r="A13" s="132" t="s">
        <v>10</v>
      </c>
      <c r="B13" s="137" t="s">
        <v>10</v>
      </c>
      <c r="C13" s="137" t="s">
        <v>596</v>
      </c>
      <c r="D13" s="138" t="s">
        <v>597</v>
      </c>
      <c r="E13" s="139" t="s">
        <v>90</v>
      </c>
      <c r="F13" s="137" t="s">
        <v>598</v>
      </c>
      <c r="G13" s="140" t="s">
        <v>94</v>
      </c>
      <c r="H13" s="137" t="s">
        <v>95</v>
      </c>
      <c r="I13" s="137" t="s">
        <v>229</v>
      </c>
      <c r="J13" s="141" t="s">
        <v>162</v>
      </c>
      <c r="K13" s="140" t="s">
        <v>162</v>
      </c>
      <c r="L13" s="137" t="s">
        <v>162</v>
      </c>
      <c r="M13" s="137" t="s">
        <v>1408</v>
      </c>
      <c r="N13" s="67" t="e">
        <f>VLOOKUP(C13,#REF!,13,0)</f>
        <v>#REF!</v>
      </c>
    </row>
    <row r="14" spans="1:14" s="51" customFormat="1" ht="18.95" customHeight="1">
      <c r="A14" s="137" t="s">
        <v>11</v>
      </c>
      <c r="B14" s="137" t="s">
        <v>11</v>
      </c>
      <c r="C14" s="137" t="s">
        <v>599</v>
      </c>
      <c r="D14" s="138" t="s">
        <v>600</v>
      </c>
      <c r="E14" s="139" t="s">
        <v>90</v>
      </c>
      <c r="F14" s="137" t="s">
        <v>355</v>
      </c>
      <c r="G14" s="140" t="s">
        <v>94</v>
      </c>
      <c r="H14" s="137" t="s">
        <v>95</v>
      </c>
      <c r="I14" s="137" t="s">
        <v>99</v>
      </c>
      <c r="J14" s="141">
        <v>30</v>
      </c>
      <c r="K14" s="140">
        <v>4</v>
      </c>
      <c r="L14" s="137" t="str">
        <f>IF(AND(K14=0),"Không",IF(AND(K14=0.5),"Không phẩy năm",IF(AND(K14=1),"Một",IF(AND(K14=1.5),"Một phẩy năm",IF(AND(K14=2),"Hai",IF(AND(K14=2.5),"Hai phẩy năm",IF(AND(K14=3),"Ba",IF(AND(K14=3.5),"Ba phẩy năm",IF(AND(K14=4),"Bốn",IF(AND(K14=4.5),"Bốn phẩy năm","Năm"))))))))))</f>
        <v>Bốn</v>
      </c>
      <c r="M14" s="140"/>
      <c r="N14" s="67" t="e">
        <f>VLOOKUP(C14,#REF!,13,0)</f>
        <v>#REF!</v>
      </c>
    </row>
    <row r="15" spans="1:14" s="51" customFormat="1" ht="18.95" customHeight="1">
      <c r="A15" s="132" t="s">
        <v>12</v>
      </c>
      <c r="B15" s="137" t="s">
        <v>12</v>
      </c>
      <c r="C15" s="137" t="s">
        <v>601</v>
      </c>
      <c r="D15" s="138" t="s">
        <v>602</v>
      </c>
      <c r="E15" s="139" t="s">
        <v>90</v>
      </c>
      <c r="F15" s="137" t="s">
        <v>603</v>
      </c>
      <c r="G15" s="140" t="s">
        <v>92</v>
      </c>
      <c r="H15" s="137" t="s">
        <v>95</v>
      </c>
      <c r="I15" s="137" t="s">
        <v>99</v>
      </c>
      <c r="J15" s="141">
        <v>31</v>
      </c>
      <c r="K15" s="140">
        <v>5</v>
      </c>
      <c r="L15" s="137" t="str">
        <f>IF(AND(K15=0),"Không",IF(AND(K15=0.5),"Không phẩy năm",IF(AND(K15=1),"Một",IF(AND(K15=1.5),"Một phẩy năm",IF(AND(K15=2),"Hai",IF(AND(K15=2.5),"Hai phẩy năm",IF(AND(K15=3),"Ba",IF(AND(K15=3.5),"Ba phẩy năm",IF(AND(K15=4),"Bốn",IF(AND(K15=4.5),"Bốn phẩy năm","Năm"))))))))))</f>
        <v>Năm</v>
      </c>
      <c r="M15" s="140"/>
      <c r="N15" s="67" t="e">
        <f>VLOOKUP(C15,#REF!,13,0)</f>
        <v>#REF!</v>
      </c>
    </row>
    <row r="16" spans="1:14" s="51" customFormat="1" ht="18.95" customHeight="1">
      <c r="A16" s="137" t="s">
        <v>13</v>
      </c>
      <c r="B16" s="137" t="s">
        <v>13</v>
      </c>
      <c r="C16" s="137" t="s">
        <v>604</v>
      </c>
      <c r="D16" s="138" t="s">
        <v>605</v>
      </c>
      <c r="E16" s="139" t="s">
        <v>90</v>
      </c>
      <c r="F16" s="137" t="s">
        <v>329</v>
      </c>
      <c r="G16" s="140" t="s">
        <v>92</v>
      </c>
      <c r="H16" s="137" t="s">
        <v>95</v>
      </c>
      <c r="I16" s="137" t="s">
        <v>101</v>
      </c>
      <c r="J16" s="141">
        <v>32</v>
      </c>
      <c r="K16" s="140">
        <v>5</v>
      </c>
      <c r="L16" s="137" t="str">
        <f>IF(AND(K16=0),"Không",IF(AND(K16=0.5),"Không phẩy năm",IF(AND(K16=1),"Một",IF(AND(K16=1.5),"Một phẩy năm",IF(AND(K16=2),"Hai",IF(AND(K16=2.5),"Hai phẩy năm",IF(AND(K16=3),"Ba",IF(AND(K16=3.5),"Ba phẩy năm",IF(AND(K16=4),"Bốn",IF(AND(K16=4.5),"Bốn phẩy năm","Năm"))))))))))</f>
        <v>Năm</v>
      </c>
      <c r="M16" s="140"/>
      <c r="N16" s="67" t="e">
        <f>VLOOKUP(C16,#REF!,13,0)</f>
        <v>#REF!</v>
      </c>
    </row>
    <row r="17" spans="1:14" s="51" customFormat="1" ht="18.95" customHeight="1">
      <c r="A17" s="132" t="s">
        <v>14</v>
      </c>
      <c r="B17" s="137" t="s">
        <v>14</v>
      </c>
      <c r="C17" s="137" t="s">
        <v>606</v>
      </c>
      <c r="D17" s="138" t="s">
        <v>607</v>
      </c>
      <c r="E17" s="139" t="s">
        <v>90</v>
      </c>
      <c r="F17" s="137" t="s">
        <v>608</v>
      </c>
      <c r="G17" s="140" t="s">
        <v>92</v>
      </c>
      <c r="H17" s="137" t="s">
        <v>95</v>
      </c>
      <c r="I17" s="137" t="s">
        <v>99</v>
      </c>
      <c r="J17" s="141">
        <v>33</v>
      </c>
      <c r="K17" s="140">
        <v>5</v>
      </c>
      <c r="L17" s="137" t="str">
        <f>IF(AND(K17=0),"Không",IF(AND(K17=0.5),"Không phẩy năm",IF(AND(K17=1),"Một",IF(AND(K17=1.5),"Một phẩy năm",IF(AND(K17=2),"Hai",IF(AND(K17=2.5),"Hai phẩy năm",IF(AND(K17=3),"Ba",IF(AND(K17=3.5),"Ba phẩy năm",IF(AND(K17=4),"Bốn",IF(AND(K17=4.5),"Bốn phẩy năm","Năm"))))))))))</f>
        <v>Năm</v>
      </c>
      <c r="M17" s="140"/>
      <c r="N17" s="67" t="e">
        <f>VLOOKUP(C17,#REF!,13,0)</f>
        <v>#REF!</v>
      </c>
    </row>
    <row r="18" spans="1:14" s="51" customFormat="1" ht="18.95" customHeight="1">
      <c r="A18" s="137" t="s">
        <v>15</v>
      </c>
      <c r="B18" s="137" t="s">
        <v>15</v>
      </c>
      <c r="C18" s="137" t="s">
        <v>609</v>
      </c>
      <c r="D18" s="138" t="s">
        <v>610</v>
      </c>
      <c r="E18" s="139" t="s">
        <v>204</v>
      </c>
      <c r="F18" s="137" t="s">
        <v>611</v>
      </c>
      <c r="G18" s="140" t="s">
        <v>92</v>
      </c>
      <c r="H18" s="137" t="s">
        <v>95</v>
      </c>
      <c r="I18" s="137" t="s">
        <v>99</v>
      </c>
      <c r="J18" s="141">
        <v>34</v>
      </c>
      <c r="K18" s="140">
        <v>4</v>
      </c>
      <c r="L18" s="137" t="str">
        <f>IF(AND(K18=0),"Không",IF(AND(K18=0.5),"Không phẩy năm",IF(AND(K18=1),"Một",IF(AND(K18=1.5),"Một phẩy năm",IF(AND(K18=2),"Hai",IF(AND(K18=2.5),"Hai phẩy năm",IF(AND(K18=3),"Ba",IF(AND(K18=3.5),"Ba phẩy năm",IF(AND(K18=4),"Bốn",IF(AND(K18=4.5),"Bốn phẩy năm","Năm"))))))))))</f>
        <v>Bốn</v>
      </c>
      <c r="M18" s="140"/>
      <c r="N18" s="67" t="e">
        <f>VLOOKUP(C18,#REF!,13,0)</f>
        <v>#REF!</v>
      </c>
    </row>
    <row r="19" spans="1:14" s="51" customFormat="1" ht="18.95" customHeight="1">
      <c r="A19" s="132" t="s">
        <v>16</v>
      </c>
      <c r="B19" s="137" t="s">
        <v>16</v>
      </c>
      <c r="C19" s="137" t="s">
        <v>612</v>
      </c>
      <c r="D19" s="138" t="s">
        <v>613</v>
      </c>
      <c r="E19" s="139" t="s">
        <v>204</v>
      </c>
      <c r="F19" s="137" t="s">
        <v>614</v>
      </c>
      <c r="G19" s="140" t="s">
        <v>92</v>
      </c>
      <c r="H19" s="137" t="s">
        <v>95</v>
      </c>
      <c r="I19" s="137" t="s">
        <v>362</v>
      </c>
      <c r="J19" s="141" t="s">
        <v>162</v>
      </c>
      <c r="K19" s="140" t="s">
        <v>162</v>
      </c>
      <c r="L19" s="137" t="s">
        <v>162</v>
      </c>
      <c r="M19" s="140" t="s">
        <v>1408</v>
      </c>
      <c r="N19" s="67" t="e">
        <f>VLOOKUP(C19,#REF!,13,0)</f>
        <v>#REF!</v>
      </c>
    </row>
    <row r="20" spans="1:14" s="51" customFormat="1" ht="18.95" customHeight="1">
      <c r="A20" s="137" t="s">
        <v>17</v>
      </c>
      <c r="B20" s="137" t="s">
        <v>17</v>
      </c>
      <c r="C20" s="137" t="s">
        <v>615</v>
      </c>
      <c r="D20" s="138" t="s">
        <v>63</v>
      </c>
      <c r="E20" s="139" t="s">
        <v>616</v>
      </c>
      <c r="F20" s="137" t="s">
        <v>617</v>
      </c>
      <c r="G20" s="140" t="s">
        <v>94</v>
      </c>
      <c r="H20" s="137" t="s">
        <v>97</v>
      </c>
      <c r="I20" s="137" t="s">
        <v>99</v>
      </c>
      <c r="J20" s="141">
        <v>35</v>
      </c>
      <c r="K20" s="140">
        <v>5</v>
      </c>
      <c r="L20" s="137" t="str">
        <f>IF(AND(K20=0),"Không",IF(AND(K20=0.5),"Không phẩy năm",IF(AND(K20=1),"Một",IF(AND(K20=1.5),"Một phẩy năm",IF(AND(K20=2),"Hai",IF(AND(K20=2.5),"Hai phẩy năm",IF(AND(K20=3),"Ba",IF(AND(K20=3.5),"Ba phẩy năm",IF(AND(K20=4),"Bốn",IF(AND(K20=4.5),"Bốn phẩy năm","Năm"))))))))))</f>
        <v>Năm</v>
      </c>
      <c r="M20" s="140"/>
      <c r="N20" s="67"/>
    </row>
    <row r="21" spans="1:14" s="51" customFormat="1" ht="18.95" customHeight="1">
      <c r="A21" s="132" t="s">
        <v>18</v>
      </c>
      <c r="B21" s="137" t="s">
        <v>18</v>
      </c>
      <c r="C21" s="137" t="s">
        <v>618</v>
      </c>
      <c r="D21" s="138" t="s">
        <v>619</v>
      </c>
      <c r="E21" s="139" t="s">
        <v>620</v>
      </c>
      <c r="F21" s="137" t="s">
        <v>621</v>
      </c>
      <c r="G21" s="140" t="s">
        <v>94</v>
      </c>
      <c r="H21" s="137" t="s">
        <v>95</v>
      </c>
      <c r="I21" s="137" t="s">
        <v>99</v>
      </c>
      <c r="J21" s="141">
        <v>36</v>
      </c>
      <c r="K21" s="140">
        <v>5</v>
      </c>
      <c r="L21" s="137" t="str">
        <f>IF(AND(K21=0),"Không",IF(AND(K21=0.5),"Không phẩy năm",IF(AND(K21=1),"Một",IF(AND(K21=1.5),"Một phẩy năm",IF(AND(K21=2),"Hai",IF(AND(K21=2.5),"Hai phẩy năm",IF(AND(K21=3),"Ba",IF(AND(K21=3.5),"Ba phẩy năm",IF(AND(K21=4),"Bốn",IF(AND(K21=4.5),"Bốn phẩy năm","Năm"))))))))))</f>
        <v>Năm</v>
      </c>
      <c r="M21" s="140"/>
      <c r="N21" s="67"/>
    </row>
    <row r="22" spans="1:14" s="51" customFormat="1" ht="18.95" customHeight="1">
      <c r="A22" s="137" t="s">
        <v>86</v>
      </c>
      <c r="B22" s="137" t="s">
        <v>86</v>
      </c>
      <c r="C22" s="137" t="s">
        <v>622</v>
      </c>
      <c r="D22" s="138" t="s">
        <v>623</v>
      </c>
      <c r="E22" s="139" t="s">
        <v>624</v>
      </c>
      <c r="F22" s="137" t="s">
        <v>625</v>
      </c>
      <c r="G22" s="140" t="s">
        <v>94</v>
      </c>
      <c r="H22" s="137" t="s">
        <v>95</v>
      </c>
      <c r="I22" s="137" t="s">
        <v>163</v>
      </c>
      <c r="J22" s="141">
        <v>37</v>
      </c>
      <c r="K22" s="140">
        <v>4</v>
      </c>
      <c r="L22" s="137" t="str">
        <f>IF(AND(K22=0),"Không",IF(AND(K22=0.5),"Không phẩy năm",IF(AND(K22=1),"Một",IF(AND(K22=1.5),"Một phẩy năm",IF(AND(K22=2),"Hai",IF(AND(K22=2.5),"Hai phẩy năm",IF(AND(K22=3),"Ba",IF(AND(K22=3.5),"Ba phẩy năm",IF(AND(K22=4),"Bốn",IF(AND(K22=4.5),"Bốn phẩy năm","Năm"))))))))))</f>
        <v>Bốn</v>
      </c>
      <c r="M22" s="140"/>
      <c r="N22" s="67"/>
    </row>
    <row r="23" spans="1:14" s="51" customFormat="1" ht="18.95" customHeight="1">
      <c r="A23" s="132" t="s">
        <v>19</v>
      </c>
      <c r="B23" s="137" t="s">
        <v>19</v>
      </c>
      <c r="C23" s="137" t="s">
        <v>626</v>
      </c>
      <c r="D23" s="138" t="s">
        <v>110</v>
      </c>
      <c r="E23" s="139" t="s">
        <v>627</v>
      </c>
      <c r="F23" s="137" t="s">
        <v>628</v>
      </c>
      <c r="G23" s="140" t="s">
        <v>92</v>
      </c>
      <c r="H23" s="137" t="s">
        <v>95</v>
      </c>
      <c r="I23" s="137" t="s">
        <v>99</v>
      </c>
      <c r="J23" s="141" t="s">
        <v>162</v>
      </c>
      <c r="K23" s="140" t="s">
        <v>162</v>
      </c>
      <c r="L23" s="137" t="s">
        <v>162</v>
      </c>
      <c r="M23" s="140" t="s">
        <v>1408</v>
      </c>
      <c r="N23" s="67"/>
    </row>
    <row r="24" spans="1:14" s="51" customFormat="1" ht="18.95" customHeight="1">
      <c r="A24" s="137" t="s">
        <v>20</v>
      </c>
      <c r="B24" s="137" t="s">
        <v>20</v>
      </c>
      <c r="C24" s="137" t="s">
        <v>629</v>
      </c>
      <c r="D24" s="138" t="s">
        <v>630</v>
      </c>
      <c r="E24" s="139" t="s">
        <v>627</v>
      </c>
      <c r="F24" s="137" t="s">
        <v>631</v>
      </c>
      <c r="G24" s="140" t="s">
        <v>92</v>
      </c>
      <c r="H24" s="137" t="s">
        <v>95</v>
      </c>
      <c r="I24" s="137" t="s">
        <v>99</v>
      </c>
      <c r="J24" s="141">
        <v>38</v>
      </c>
      <c r="K24" s="140">
        <v>3</v>
      </c>
      <c r="L24" s="137" t="str">
        <f t="shared" ref="L24:L53" si="0">IF(AND(K24=0),"Không",IF(AND(K24=0.5),"Không phẩy năm",IF(AND(K24=1),"Một",IF(AND(K24=1.5),"Một phẩy năm",IF(AND(K24=2),"Hai",IF(AND(K24=2.5),"Hai phẩy năm",IF(AND(K24=3),"Ba",IF(AND(K24=3.5),"Ba phẩy năm",IF(AND(K24=4),"Bốn",IF(AND(K24=4.5),"Bốn phẩy năm","Năm"))))))))))</f>
        <v>Ba</v>
      </c>
      <c r="M24" s="140"/>
      <c r="N24" s="67"/>
    </row>
    <row r="25" spans="1:14" s="51" customFormat="1" ht="18.95" customHeight="1">
      <c r="A25" s="132" t="s">
        <v>22</v>
      </c>
      <c r="B25" s="137" t="s">
        <v>22</v>
      </c>
      <c r="C25" s="137" t="s">
        <v>632</v>
      </c>
      <c r="D25" s="138" t="s">
        <v>633</v>
      </c>
      <c r="E25" s="139" t="s">
        <v>634</v>
      </c>
      <c r="F25" s="137" t="s">
        <v>313</v>
      </c>
      <c r="G25" s="140" t="s">
        <v>92</v>
      </c>
      <c r="H25" s="137" t="s">
        <v>97</v>
      </c>
      <c r="I25" s="137" t="s">
        <v>104</v>
      </c>
      <c r="J25" s="141">
        <v>39</v>
      </c>
      <c r="K25" s="140">
        <v>1</v>
      </c>
      <c r="L25" s="137" t="str">
        <f t="shared" si="0"/>
        <v>Một</v>
      </c>
      <c r="M25" s="140"/>
      <c r="N25" s="67"/>
    </row>
    <row r="26" spans="1:14" s="51" customFormat="1" ht="18.95" customHeight="1">
      <c r="A26" s="137" t="s">
        <v>21</v>
      </c>
      <c r="B26" s="137" t="s">
        <v>21</v>
      </c>
      <c r="C26" s="137" t="s">
        <v>635</v>
      </c>
      <c r="D26" s="138" t="s">
        <v>636</v>
      </c>
      <c r="E26" s="139" t="s">
        <v>637</v>
      </c>
      <c r="F26" s="137" t="s">
        <v>638</v>
      </c>
      <c r="G26" s="140" t="s">
        <v>92</v>
      </c>
      <c r="H26" s="137" t="s">
        <v>95</v>
      </c>
      <c r="I26" s="137" t="s">
        <v>99</v>
      </c>
      <c r="J26" s="141">
        <v>40</v>
      </c>
      <c r="K26" s="140">
        <v>3</v>
      </c>
      <c r="L26" s="137" t="str">
        <f t="shared" si="0"/>
        <v>Ba</v>
      </c>
      <c r="M26" s="140"/>
      <c r="N26" s="67"/>
    </row>
    <row r="27" spans="1:14" s="51" customFormat="1" ht="18.95" customHeight="1">
      <c r="A27" s="132" t="s">
        <v>23</v>
      </c>
      <c r="B27" s="137" t="s">
        <v>23</v>
      </c>
      <c r="C27" s="137" t="s">
        <v>639</v>
      </c>
      <c r="D27" s="138" t="s">
        <v>640</v>
      </c>
      <c r="E27" s="139" t="s">
        <v>637</v>
      </c>
      <c r="F27" s="137" t="s">
        <v>641</v>
      </c>
      <c r="G27" s="140" t="s">
        <v>92</v>
      </c>
      <c r="H27" s="137" t="s">
        <v>95</v>
      </c>
      <c r="I27" s="137" t="s">
        <v>642</v>
      </c>
      <c r="J27" s="141">
        <v>41</v>
      </c>
      <c r="K27" s="140">
        <v>4</v>
      </c>
      <c r="L27" s="137" t="str">
        <f t="shared" si="0"/>
        <v>Bốn</v>
      </c>
      <c r="M27" s="140"/>
      <c r="N27" s="67"/>
    </row>
    <row r="28" spans="1:14" s="51" customFormat="1" ht="18.95" customHeight="1">
      <c r="A28" s="137" t="s">
        <v>24</v>
      </c>
      <c r="B28" s="137" t="s">
        <v>24</v>
      </c>
      <c r="C28" s="137" t="s">
        <v>643</v>
      </c>
      <c r="D28" s="138" t="s">
        <v>630</v>
      </c>
      <c r="E28" s="139" t="s">
        <v>311</v>
      </c>
      <c r="F28" s="137" t="s">
        <v>644</v>
      </c>
      <c r="G28" s="140" t="s">
        <v>92</v>
      </c>
      <c r="H28" s="137" t="s">
        <v>97</v>
      </c>
      <c r="I28" s="137" t="s">
        <v>99</v>
      </c>
      <c r="J28" s="141">
        <v>42</v>
      </c>
      <c r="K28" s="140">
        <v>3</v>
      </c>
      <c r="L28" s="137" t="str">
        <f t="shared" si="0"/>
        <v>Ba</v>
      </c>
      <c r="M28" s="140"/>
      <c r="N28" s="67"/>
    </row>
    <row r="29" spans="1:14" s="51" customFormat="1" ht="18.95" customHeight="1">
      <c r="A29" s="132" t="s">
        <v>25</v>
      </c>
      <c r="B29" s="137" t="s">
        <v>25</v>
      </c>
      <c r="C29" s="137" t="s">
        <v>645</v>
      </c>
      <c r="D29" s="138" t="s">
        <v>646</v>
      </c>
      <c r="E29" s="139" t="s">
        <v>111</v>
      </c>
      <c r="F29" s="137" t="s">
        <v>647</v>
      </c>
      <c r="G29" s="140" t="s">
        <v>92</v>
      </c>
      <c r="H29" s="137" t="s">
        <v>95</v>
      </c>
      <c r="I29" s="137" t="s">
        <v>112</v>
      </c>
      <c r="J29" s="141">
        <v>43</v>
      </c>
      <c r="K29" s="140">
        <v>3</v>
      </c>
      <c r="L29" s="137" t="str">
        <f t="shared" si="0"/>
        <v>Ba</v>
      </c>
      <c r="M29" s="140"/>
      <c r="N29" s="67"/>
    </row>
    <row r="30" spans="1:14" s="51" customFormat="1" ht="18.95" customHeight="1">
      <c r="A30" s="137" t="s">
        <v>26</v>
      </c>
      <c r="B30" s="137" t="s">
        <v>26</v>
      </c>
      <c r="C30" s="137" t="s">
        <v>648</v>
      </c>
      <c r="D30" s="138" t="s">
        <v>649</v>
      </c>
      <c r="E30" s="139" t="s">
        <v>111</v>
      </c>
      <c r="F30" s="137" t="s">
        <v>650</v>
      </c>
      <c r="G30" s="140" t="s">
        <v>92</v>
      </c>
      <c r="H30" s="137" t="s">
        <v>95</v>
      </c>
      <c r="I30" s="137" t="s">
        <v>99</v>
      </c>
      <c r="J30" s="141">
        <v>44</v>
      </c>
      <c r="K30" s="140">
        <v>5</v>
      </c>
      <c r="L30" s="137" t="str">
        <f t="shared" si="0"/>
        <v>Năm</v>
      </c>
      <c r="M30" s="140"/>
      <c r="N30" s="67"/>
    </row>
    <row r="31" spans="1:14" s="51" customFormat="1" ht="18.95" customHeight="1">
      <c r="A31" s="132" t="s">
        <v>27</v>
      </c>
      <c r="B31" s="137" t="s">
        <v>27</v>
      </c>
      <c r="C31" s="137" t="s">
        <v>663</v>
      </c>
      <c r="D31" s="138" t="s">
        <v>358</v>
      </c>
      <c r="E31" s="139" t="s">
        <v>206</v>
      </c>
      <c r="F31" s="137" t="s">
        <v>664</v>
      </c>
      <c r="G31" s="140" t="s">
        <v>94</v>
      </c>
      <c r="H31" s="137" t="s">
        <v>95</v>
      </c>
      <c r="I31" s="137" t="s">
        <v>99</v>
      </c>
      <c r="J31" s="141">
        <v>45</v>
      </c>
      <c r="K31" s="140">
        <v>5</v>
      </c>
      <c r="L31" s="137" t="str">
        <f t="shared" si="0"/>
        <v>Năm</v>
      </c>
      <c r="M31" s="140"/>
      <c r="N31" s="67"/>
    </row>
    <row r="32" spans="1:14" s="51" customFormat="1" ht="18.95" customHeight="1">
      <c r="A32" s="137" t="s">
        <v>28</v>
      </c>
      <c r="B32" s="137" t="s">
        <v>28</v>
      </c>
      <c r="C32" s="137" t="s">
        <v>665</v>
      </c>
      <c r="D32" s="138" t="s">
        <v>666</v>
      </c>
      <c r="E32" s="139" t="s">
        <v>667</v>
      </c>
      <c r="F32" s="137" t="s">
        <v>668</v>
      </c>
      <c r="G32" s="140" t="s">
        <v>92</v>
      </c>
      <c r="H32" s="137" t="s">
        <v>100</v>
      </c>
      <c r="I32" s="137" t="s">
        <v>96</v>
      </c>
      <c r="J32" s="141">
        <v>46</v>
      </c>
      <c r="K32" s="140">
        <v>4</v>
      </c>
      <c r="L32" s="137" t="str">
        <f t="shared" si="0"/>
        <v>Bốn</v>
      </c>
      <c r="M32" s="140"/>
      <c r="N32" s="67"/>
    </row>
    <row r="33" spans="1:14" s="51" customFormat="1" ht="18.95" customHeight="1">
      <c r="A33" s="132" t="s">
        <v>29</v>
      </c>
      <c r="B33" s="137" t="s">
        <v>29</v>
      </c>
      <c r="C33" s="137" t="s">
        <v>669</v>
      </c>
      <c r="D33" s="138" t="s">
        <v>670</v>
      </c>
      <c r="E33" s="139" t="s">
        <v>667</v>
      </c>
      <c r="F33" s="137" t="s">
        <v>671</v>
      </c>
      <c r="G33" s="140" t="s">
        <v>92</v>
      </c>
      <c r="H33" s="137" t="s">
        <v>95</v>
      </c>
      <c r="I33" s="137" t="s">
        <v>99</v>
      </c>
      <c r="J33" s="141">
        <v>47</v>
      </c>
      <c r="K33" s="140">
        <v>5</v>
      </c>
      <c r="L33" s="137" t="str">
        <f t="shared" si="0"/>
        <v>Năm</v>
      </c>
      <c r="M33" s="140"/>
      <c r="N33" s="67"/>
    </row>
    <row r="34" spans="1:14" s="51" customFormat="1" ht="18.95" customHeight="1">
      <c r="A34" s="137" t="s">
        <v>30</v>
      </c>
      <c r="B34" s="137" t="s">
        <v>30</v>
      </c>
      <c r="C34" s="137" t="s">
        <v>679</v>
      </c>
      <c r="D34" s="138" t="s">
        <v>680</v>
      </c>
      <c r="E34" s="139" t="s">
        <v>315</v>
      </c>
      <c r="F34" s="137" t="s">
        <v>681</v>
      </c>
      <c r="G34" s="140" t="s">
        <v>92</v>
      </c>
      <c r="H34" s="137" t="s">
        <v>95</v>
      </c>
      <c r="I34" s="137" t="s">
        <v>112</v>
      </c>
      <c r="J34" s="141">
        <v>48</v>
      </c>
      <c r="K34" s="140">
        <v>4</v>
      </c>
      <c r="L34" s="137" t="str">
        <f t="shared" si="0"/>
        <v>Bốn</v>
      </c>
      <c r="M34" s="140"/>
      <c r="N34" s="67"/>
    </row>
    <row r="35" spans="1:14" s="51" customFormat="1" ht="18.95" customHeight="1">
      <c r="A35" s="132" t="s">
        <v>33</v>
      </c>
      <c r="B35" s="137" t="s">
        <v>33</v>
      </c>
      <c r="C35" s="137" t="s">
        <v>651</v>
      </c>
      <c r="D35" s="138" t="s">
        <v>354</v>
      </c>
      <c r="E35" s="139" t="s">
        <v>652</v>
      </c>
      <c r="F35" s="137" t="s">
        <v>355</v>
      </c>
      <c r="G35" s="140" t="s">
        <v>94</v>
      </c>
      <c r="H35" s="137" t="s">
        <v>97</v>
      </c>
      <c r="I35" s="137" t="s">
        <v>96</v>
      </c>
      <c r="J35" s="141">
        <v>72</v>
      </c>
      <c r="K35" s="140">
        <v>2</v>
      </c>
      <c r="L35" s="137" t="str">
        <f t="shared" si="0"/>
        <v>Hai</v>
      </c>
      <c r="M35" s="140"/>
      <c r="N35" s="67"/>
    </row>
    <row r="36" spans="1:14" s="51" customFormat="1" ht="18.95" customHeight="1">
      <c r="A36" s="137" t="s">
        <v>31</v>
      </c>
      <c r="B36" s="137" t="s">
        <v>31</v>
      </c>
      <c r="C36" s="137" t="s">
        <v>653</v>
      </c>
      <c r="D36" s="138" t="s">
        <v>654</v>
      </c>
      <c r="E36" s="139" t="s">
        <v>312</v>
      </c>
      <c r="F36" s="137" t="s">
        <v>655</v>
      </c>
      <c r="G36" s="140" t="s">
        <v>94</v>
      </c>
      <c r="H36" s="137" t="s">
        <v>100</v>
      </c>
      <c r="I36" s="137" t="s">
        <v>96</v>
      </c>
      <c r="J36" s="141">
        <v>73</v>
      </c>
      <c r="K36" s="140">
        <v>3</v>
      </c>
      <c r="L36" s="137" t="str">
        <f t="shared" si="0"/>
        <v>Ba</v>
      </c>
      <c r="M36" s="140"/>
      <c r="N36" s="67"/>
    </row>
    <row r="37" spans="1:14" s="51" customFormat="1" ht="18.95" customHeight="1">
      <c r="A37" s="132" t="s">
        <v>32</v>
      </c>
      <c r="B37" s="137" t="s">
        <v>32</v>
      </c>
      <c r="C37" s="137" t="s">
        <v>656</v>
      </c>
      <c r="D37" s="138" t="s">
        <v>199</v>
      </c>
      <c r="E37" s="139" t="s">
        <v>657</v>
      </c>
      <c r="F37" s="137" t="s">
        <v>658</v>
      </c>
      <c r="G37" s="140" t="s">
        <v>92</v>
      </c>
      <c r="H37" s="137" t="s">
        <v>95</v>
      </c>
      <c r="I37" s="137" t="s">
        <v>164</v>
      </c>
      <c r="J37" s="141">
        <v>74</v>
      </c>
      <c r="K37" s="140">
        <v>5</v>
      </c>
      <c r="L37" s="137" t="str">
        <f t="shared" si="0"/>
        <v>Năm</v>
      </c>
      <c r="M37" s="140"/>
      <c r="N37" s="67"/>
    </row>
    <row r="38" spans="1:14" s="51" customFormat="1" ht="18.95" customHeight="1">
      <c r="A38" s="137" t="s">
        <v>34</v>
      </c>
      <c r="B38" s="137" t="s">
        <v>34</v>
      </c>
      <c r="C38" s="137" t="s">
        <v>659</v>
      </c>
      <c r="D38" s="138" t="s">
        <v>110</v>
      </c>
      <c r="E38" s="139" t="s">
        <v>660</v>
      </c>
      <c r="F38" s="137" t="s">
        <v>321</v>
      </c>
      <c r="G38" s="140" t="s">
        <v>92</v>
      </c>
      <c r="H38" s="137" t="s">
        <v>95</v>
      </c>
      <c r="I38" s="137" t="s">
        <v>164</v>
      </c>
      <c r="J38" s="141">
        <v>75</v>
      </c>
      <c r="K38" s="140">
        <v>4</v>
      </c>
      <c r="L38" s="137" t="str">
        <f t="shared" si="0"/>
        <v>Bốn</v>
      </c>
      <c r="M38" s="140"/>
      <c r="N38" s="67"/>
    </row>
    <row r="39" spans="1:14" s="51" customFormat="1" ht="18.95" customHeight="1">
      <c r="A39" s="132" t="s">
        <v>35</v>
      </c>
      <c r="B39" s="137" t="s">
        <v>35</v>
      </c>
      <c r="C39" s="137" t="s">
        <v>661</v>
      </c>
      <c r="D39" s="138" t="s">
        <v>110</v>
      </c>
      <c r="E39" s="139" t="s">
        <v>660</v>
      </c>
      <c r="F39" s="137" t="s">
        <v>662</v>
      </c>
      <c r="G39" s="140" t="s">
        <v>92</v>
      </c>
      <c r="H39" s="137" t="s">
        <v>95</v>
      </c>
      <c r="I39" s="137" t="s">
        <v>99</v>
      </c>
      <c r="J39" s="141">
        <v>76</v>
      </c>
      <c r="K39" s="140">
        <v>4</v>
      </c>
      <c r="L39" s="137" t="str">
        <f t="shared" si="0"/>
        <v>Bốn</v>
      </c>
      <c r="M39" s="140"/>
      <c r="N39" s="67"/>
    </row>
    <row r="40" spans="1:14" s="51" customFormat="1" ht="18.95" customHeight="1">
      <c r="A40" s="137" t="s">
        <v>36</v>
      </c>
      <c r="B40" s="137" t="s">
        <v>36</v>
      </c>
      <c r="C40" s="137" t="s">
        <v>672</v>
      </c>
      <c r="D40" s="138" t="s">
        <v>673</v>
      </c>
      <c r="E40" s="139" t="s">
        <v>314</v>
      </c>
      <c r="F40" s="137" t="s">
        <v>674</v>
      </c>
      <c r="G40" s="140" t="s">
        <v>92</v>
      </c>
      <c r="H40" s="137" t="s">
        <v>95</v>
      </c>
      <c r="I40" s="137" t="s">
        <v>675</v>
      </c>
      <c r="J40" s="141">
        <v>77</v>
      </c>
      <c r="K40" s="140">
        <v>3</v>
      </c>
      <c r="L40" s="137" t="str">
        <f t="shared" si="0"/>
        <v>Ba</v>
      </c>
      <c r="M40" s="140"/>
      <c r="N40" s="67"/>
    </row>
    <row r="41" spans="1:14" s="51" customFormat="1" ht="18.95" customHeight="1">
      <c r="A41" s="132" t="s">
        <v>64</v>
      </c>
      <c r="B41" s="137" t="s">
        <v>64</v>
      </c>
      <c r="C41" s="137" t="s">
        <v>676</v>
      </c>
      <c r="D41" s="138" t="s">
        <v>677</v>
      </c>
      <c r="E41" s="139" t="s">
        <v>314</v>
      </c>
      <c r="F41" s="137" t="s">
        <v>678</v>
      </c>
      <c r="G41" s="140" t="s">
        <v>94</v>
      </c>
      <c r="H41" s="137" t="s">
        <v>95</v>
      </c>
      <c r="I41" s="137" t="s">
        <v>166</v>
      </c>
      <c r="J41" s="141">
        <v>78</v>
      </c>
      <c r="K41" s="140">
        <v>5</v>
      </c>
      <c r="L41" s="137" t="str">
        <f t="shared" si="0"/>
        <v>Năm</v>
      </c>
      <c r="M41" s="140"/>
      <c r="N41" s="67"/>
    </row>
    <row r="42" spans="1:14" s="51" customFormat="1" ht="18.95" customHeight="1">
      <c r="A42" s="137" t="s">
        <v>65</v>
      </c>
      <c r="B42" s="137" t="s">
        <v>65</v>
      </c>
      <c r="C42" s="137" t="s">
        <v>682</v>
      </c>
      <c r="D42" s="138" t="s">
        <v>683</v>
      </c>
      <c r="E42" s="139" t="s">
        <v>684</v>
      </c>
      <c r="F42" s="137" t="s">
        <v>353</v>
      </c>
      <c r="G42" s="140" t="s">
        <v>92</v>
      </c>
      <c r="H42" s="137" t="s">
        <v>117</v>
      </c>
      <c r="I42" s="137" t="s">
        <v>112</v>
      </c>
      <c r="J42" s="141">
        <v>79</v>
      </c>
      <c r="K42" s="140">
        <v>5</v>
      </c>
      <c r="L42" s="137" t="str">
        <f t="shared" si="0"/>
        <v>Năm</v>
      </c>
      <c r="M42" s="140"/>
      <c r="N42" s="67"/>
    </row>
    <row r="43" spans="1:14" s="51" customFormat="1" ht="18.95" customHeight="1">
      <c r="A43" s="132" t="s">
        <v>66</v>
      </c>
      <c r="B43" s="137" t="s">
        <v>66</v>
      </c>
      <c r="C43" s="137" t="s">
        <v>685</v>
      </c>
      <c r="D43" s="138" t="s">
        <v>110</v>
      </c>
      <c r="E43" s="139" t="s">
        <v>686</v>
      </c>
      <c r="F43" s="137" t="s">
        <v>687</v>
      </c>
      <c r="G43" s="140" t="s">
        <v>92</v>
      </c>
      <c r="H43" s="137" t="s">
        <v>95</v>
      </c>
      <c r="I43" s="137" t="s">
        <v>99</v>
      </c>
      <c r="J43" s="141">
        <v>80</v>
      </c>
      <c r="K43" s="140">
        <v>1</v>
      </c>
      <c r="L43" s="137" t="str">
        <f t="shared" si="0"/>
        <v>Một</v>
      </c>
      <c r="M43" s="140"/>
      <c r="N43" s="67"/>
    </row>
    <row r="44" spans="1:14" s="51" customFormat="1" ht="18.95" customHeight="1">
      <c r="A44" s="137" t="s">
        <v>67</v>
      </c>
      <c r="B44" s="137" t="s">
        <v>67</v>
      </c>
      <c r="C44" s="137" t="s">
        <v>688</v>
      </c>
      <c r="D44" s="138" t="s">
        <v>689</v>
      </c>
      <c r="E44" s="139" t="s">
        <v>690</v>
      </c>
      <c r="F44" s="137" t="s">
        <v>621</v>
      </c>
      <c r="G44" s="140" t="s">
        <v>94</v>
      </c>
      <c r="H44" s="137" t="s">
        <v>95</v>
      </c>
      <c r="I44" s="137" t="s">
        <v>363</v>
      </c>
      <c r="J44" s="141">
        <v>81</v>
      </c>
      <c r="K44" s="140">
        <v>5</v>
      </c>
      <c r="L44" s="137" t="str">
        <f t="shared" si="0"/>
        <v>Năm</v>
      </c>
      <c r="M44" s="140"/>
      <c r="N44" s="67"/>
    </row>
    <row r="45" spans="1:14" s="51" customFormat="1" ht="18.95" customHeight="1">
      <c r="A45" s="132" t="s">
        <v>68</v>
      </c>
      <c r="B45" s="137" t="s">
        <v>68</v>
      </c>
      <c r="C45" s="137" t="s">
        <v>691</v>
      </c>
      <c r="D45" s="138" t="s">
        <v>692</v>
      </c>
      <c r="E45" s="139" t="s">
        <v>690</v>
      </c>
      <c r="F45" s="137" t="s">
        <v>693</v>
      </c>
      <c r="G45" s="140" t="s">
        <v>94</v>
      </c>
      <c r="H45" s="137" t="s">
        <v>95</v>
      </c>
      <c r="I45" s="137" t="s">
        <v>167</v>
      </c>
      <c r="J45" s="141">
        <v>82</v>
      </c>
      <c r="K45" s="140">
        <v>5</v>
      </c>
      <c r="L45" s="137" t="str">
        <f t="shared" si="0"/>
        <v>Năm</v>
      </c>
      <c r="M45" s="140"/>
      <c r="N45" s="67"/>
    </row>
    <row r="46" spans="1:14" s="51" customFormat="1" ht="18.95" customHeight="1">
      <c r="A46" s="137" t="s">
        <v>69</v>
      </c>
      <c r="B46" s="137" t="s">
        <v>69</v>
      </c>
      <c r="C46" s="137" t="s">
        <v>694</v>
      </c>
      <c r="D46" s="138" t="s">
        <v>673</v>
      </c>
      <c r="E46" s="139" t="s">
        <v>91</v>
      </c>
      <c r="F46" s="137" t="s">
        <v>318</v>
      </c>
      <c r="G46" s="140" t="s">
        <v>92</v>
      </c>
      <c r="H46" s="137" t="s">
        <v>95</v>
      </c>
      <c r="I46" s="137" t="s">
        <v>99</v>
      </c>
      <c r="J46" s="141">
        <v>83</v>
      </c>
      <c r="K46" s="140">
        <v>4</v>
      </c>
      <c r="L46" s="137" t="str">
        <f t="shared" si="0"/>
        <v>Bốn</v>
      </c>
      <c r="M46" s="140"/>
      <c r="N46" s="67"/>
    </row>
    <row r="47" spans="1:14" s="51" customFormat="1" ht="18.95" customHeight="1">
      <c r="A47" s="132" t="s">
        <v>70</v>
      </c>
      <c r="B47" s="137" t="s">
        <v>70</v>
      </c>
      <c r="C47" s="137" t="s">
        <v>695</v>
      </c>
      <c r="D47" s="138" t="s">
        <v>696</v>
      </c>
      <c r="E47" s="139" t="s">
        <v>91</v>
      </c>
      <c r="F47" s="137" t="s">
        <v>697</v>
      </c>
      <c r="G47" s="140" t="s">
        <v>92</v>
      </c>
      <c r="H47" s="137" t="s">
        <v>698</v>
      </c>
      <c r="I47" s="137" t="s">
        <v>168</v>
      </c>
      <c r="J47" s="141">
        <v>84</v>
      </c>
      <c r="K47" s="140">
        <v>5</v>
      </c>
      <c r="L47" s="137" t="str">
        <f t="shared" si="0"/>
        <v>Năm</v>
      </c>
      <c r="M47" s="140"/>
      <c r="N47" s="67"/>
    </row>
    <row r="48" spans="1:14" s="51" customFormat="1" ht="18.95" customHeight="1">
      <c r="A48" s="137" t="s">
        <v>71</v>
      </c>
      <c r="B48" s="137" t="s">
        <v>71</v>
      </c>
      <c r="C48" s="137" t="s">
        <v>699</v>
      </c>
      <c r="D48" s="138" t="s">
        <v>700</v>
      </c>
      <c r="E48" s="139" t="s">
        <v>701</v>
      </c>
      <c r="F48" s="137" t="s">
        <v>702</v>
      </c>
      <c r="G48" s="140" t="s">
        <v>94</v>
      </c>
      <c r="H48" s="137" t="s">
        <v>97</v>
      </c>
      <c r="I48" s="137" t="s">
        <v>229</v>
      </c>
      <c r="J48" s="141">
        <v>85</v>
      </c>
      <c r="K48" s="140">
        <v>4</v>
      </c>
      <c r="L48" s="137" t="str">
        <f t="shared" si="0"/>
        <v>Bốn</v>
      </c>
      <c r="M48" s="140"/>
      <c r="N48" s="67"/>
    </row>
    <row r="49" spans="1:14" s="51" customFormat="1" ht="18.95" customHeight="1">
      <c r="A49" s="132" t="s">
        <v>72</v>
      </c>
      <c r="B49" s="137" t="s">
        <v>72</v>
      </c>
      <c r="C49" s="137" t="s">
        <v>703</v>
      </c>
      <c r="D49" s="138" t="s">
        <v>704</v>
      </c>
      <c r="E49" s="139" t="s">
        <v>701</v>
      </c>
      <c r="F49" s="137" t="s">
        <v>705</v>
      </c>
      <c r="G49" s="140" t="s">
        <v>94</v>
      </c>
      <c r="H49" s="137" t="s">
        <v>95</v>
      </c>
      <c r="I49" s="137" t="s">
        <v>166</v>
      </c>
      <c r="J49" s="141">
        <v>86</v>
      </c>
      <c r="K49" s="140">
        <v>5</v>
      </c>
      <c r="L49" s="137" t="str">
        <f t="shared" si="0"/>
        <v>Năm</v>
      </c>
      <c r="M49" s="140"/>
      <c r="N49" s="67"/>
    </row>
    <row r="50" spans="1:14" s="51" customFormat="1" ht="18.95" customHeight="1">
      <c r="A50" s="137" t="s">
        <v>73</v>
      </c>
      <c r="B50" s="137" t="s">
        <v>73</v>
      </c>
      <c r="C50" s="137" t="s">
        <v>706</v>
      </c>
      <c r="D50" s="138" t="s">
        <v>337</v>
      </c>
      <c r="E50" s="139" t="s">
        <v>707</v>
      </c>
      <c r="F50" s="137" t="s">
        <v>708</v>
      </c>
      <c r="G50" s="140" t="s">
        <v>92</v>
      </c>
      <c r="H50" s="137" t="s">
        <v>591</v>
      </c>
      <c r="I50" s="137" t="s">
        <v>171</v>
      </c>
      <c r="J50" s="141">
        <v>87</v>
      </c>
      <c r="K50" s="140">
        <v>4</v>
      </c>
      <c r="L50" s="137" t="str">
        <f t="shared" si="0"/>
        <v>Bốn</v>
      </c>
      <c r="M50" s="140"/>
      <c r="N50" s="67"/>
    </row>
    <row r="51" spans="1:14" s="51" customFormat="1" ht="18.95" customHeight="1">
      <c r="A51" s="132" t="s">
        <v>74</v>
      </c>
      <c r="B51" s="137" t="s">
        <v>74</v>
      </c>
      <c r="C51" s="137" t="s">
        <v>709</v>
      </c>
      <c r="D51" s="138" t="s">
        <v>710</v>
      </c>
      <c r="E51" s="139" t="s">
        <v>340</v>
      </c>
      <c r="F51" s="137" t="s">
        <v>711</v>
      </c>
      <c r="G51" s="140" t="s">
        <v>94</v>
      </c>
      <c r="H51" s="137" t="s">
        <v>95</v>
      </c>
      <c r="I51" s="137" t="s">
        <v>99</v>
      </c>
      <c r="J51" s="141">
        <v>88</v>
      </c>
      <c r="K51" s="140">
        <v>4</v>
      </c>
      <c r="L51" s="137" t="str">
        <f t="shared" si="0"/>
        <v>Bốn</v>
      </c>
      <c r="M51" s="140"/>
      <c r="N51" s="67"/>
    </row>
    <row r="52" spans="1:14" s="51" customFormat="1" ht="18.95" customHeight="1">
      <c r="A52" s="137" t="s">
        <v>75</v>
      </c>
      <c r="B52" s="137" t="s">
        <v>75</v>
      </c>
      <c r="C52" s="137" t="s">
        <v>712</v>
      </c>
      <c r="D52" s="138" t="s">
        <v>713</v>
      </c>
      <c r="E52" s="139" t="s">
        <v>714</v>
      </c>
      <c r="F52" s="137" t="s">
        <v>715</v>
      </c>
      <c r="G52" s="140" t="s">
        <v>92</v>
      </c>
      <c r="H52" s="137" t="s">
        <v>95</v>
      </c>
      <c r="I52" s="137" t="s">
        <v>167</v>
      </c>
      <c r="J52" s="141">
        <v>89</v>
      </c>
      <c r="K52" s="140">
        <v>5</v>
      </c>
      <c r="L52" s="137" t="str">
        <f t="shared" si="0"/>
        <v>Năm</v>
      </c>
      <c r="M52" s="140"/>
      <c r="N52" s="67"/>
    </row>
    <row r="53" spans="1:14" s="51" customFormat="1" ht="18.95" customHeight="1">
      <c r="A53" s="132" t="s">
        <v>76</v>
      </c>
      <c r="B53" s="137" t="s">
        <v>76</v>
      </c>
      <c r="C53" s="137" t="s">
        <v>716</v>
      </c>
      <c r="D53" s="138" t="s">
        <v>717</v>
      </c>
      <c r="E53" s="139" t="s">
        <v>198</v>
      </c>
      <c r="F53" s="137" t="s">
        <v>718</v>
      </c>
      <c r="G53" s="140" t="s">
        <v>92</v>
      </c>
      <c r="H53" s="137" t="s">
        <v>95</v>
      </c>
      <c r="I53" s="137" t="s">
        <v>675</v>
      </c>
      <c r="J53" s="141">
        <v>90</v>
      </c>
      <c r="K53" s="140">
        <v>5</v>
      </c>
      <c r="L53" s="137" t="str">
        <f t="shared" si="0"/>
        <v>Năm</v>
      </c>
      <c r="M53" s="140"/>
      <c r="N53" s="67"/>
    </row>
    <row r="54" spans="1:14" s="51" customFormat="1" ht="18.95" customHeight="1">
      <c r="A54" s="137" t="s">
        <v>77</v>
      </c>
      <c r="B54" s="137" t="s">
        <v>77</v>
      </c>
      <c r="C54" s="137" t="s">
        <v>719</v>
      </c>
      <c r="D54" s="138" t="s">
        <v>720</v>
      </c>
      <c r="E54" s="139" t="s">
        <v>198</v>
      </c>
      <c r="F54" s="137" t="s">
        <v>721</v>
      </c>
      <c r="G54" s="140" t="s">
        <v>92</v>
      </c>
      <c r="H54" s="137" t="s">
        <v>97</v>
      </c>
      <c r="I54" s="137" t="s">
        <v>96</v>
      </c>
      <c r="J54" s="141" t="s">
        <v>162</v>
      </c>
      <c r="K54" s="140" t="s">
        <v>162</v>
      </c>
      <c r="L54" s="137" t="s">
        <v>162</v>
      </c>
      <c r="M54" s="140" t="s">
        <v>1408</v>
      </c>
      <c r="N54" s="67"/>
    </row>
    <row r="55" spans="1:14" s="51" customFormat="1" ht="18.95" customHeight="1">
      <c r="A55" s="132" t="s">
        <v>78</v>
      </c>
      <c r="B55" s="137" t="s">
        <v>78</v>
      </c>
      <c r="C55" s="137" t="s">
        <v>722</v>
      </c>
      <c r="D55" s="138" t="s">
        <v>723</v>
      </c>
      <c r="E55" s="139" t="s">
        <v>198</v>
      </c>
      <c r="F55" s="137" t="s">
        <v>724</v>
      </c>
      <c r="G55" s="140" t="s">
        <v>92</v>
      </c>
      <c r="H55" s="137" t="s">
        <v>95</v>
      </c>
      <c r="I55" s="137" t="s">
        <v>102</v>
      </c>
      <c r="J55" s="141">
        <v>91</v>
      </c>
      <c r="K55" s="140">
        <v>3</v>
      </c>
      <c r="L55" s="137" t="str">
        <f t="shared" ref="L55:L72" si="1">IF(AND(K55=0),"Không",IF(AND(K55=0.5),"Không phẩy năm",IF(AND(K55=1),"Một",IF(AND(K55=1.5),"Một phẩy năm",IF(AND(K55=2),"Hai",IF(AND(K55=2.5),"Hai phẩy năm",IF(AND(K55=3),"Ba",IF(AND(K55=3.5),"Ba phẩy năm",IF(AND(K55=4),"Bốn",IF(AND(K55=4.5),"Bốn phẩy năm","Năm"))))))))))</f>
        <v>Ba</v>
      </c>
      <c r="M55" s="140"/>
      <c r="N55" s="67"/>
    </row>
    <row r="56" spans="1:14" s="51" customFormat="1" ht="18.95" customHeight="1">
      <c r="A56" s="137" t="s">
        <v>79</v>
      </c>
      <c r="B56" s="137" t="s">
        <v>79</v>
      </c>
      <c r="C56" s="137" t="s">
        <v>725</v>
      </c>
      <c r="D56" s="138" t="s">
        <v>726</v>
      </c>
      <c r="E56" s="139" t="s">
        <v>198</v>
      </c>
      <c r="F56" s="137" t="s">
        <v>233</v>
      </c>
      <c r="G56" s="140" t="s">
        <v>92</v>
      </c>
      <c r="H56" s="137" t="s">
        <v>230</v>
      </c>
      <c r="I56" s="137" t="s">
        <v>99</v>
      </c>
      <c r="J56" s="141">
        <v>92</v>
      </c>
      <c r="K56" s="140">
        <v>2</v>
      </c>
      <c r="L56" s="137" t="str">
        <f t="shared" si="1"/>
        <v>Hai</v>
      </c>
      <c r="M56" s="140"/>
      <c r="N56" s="67"/>
    </row>
    <row r="57" spans="1:14" s="51" customFormat="1" ht="18.95" customHeight="1">
      <c r="A57" s="132" t="s">
        <v>115</v>
      </c>
      <c r="B57" s="137" t="s">
        <v>115</v>
      </c>
      <c r="C57" s="137" t="s">
        <v>727</v>
      </c>
      <c r="D57" s="138" t="s">
        <v>728</v>
      </c>
      <c r="E57" s="139" t="s">
        <v>729</v>
      </c>
      <c r="F57" s="137" t="s">
        <v>730</v>
      </c>
      <c r="G57" s="140" t="s">
        <v>92</v>
      </c>
      <c r="H57" s="137" t="s">
        <v>100</v>
      </c>
      <c r="I57" s="137" t="s">
        <v>99</v>
      </c>
      <c r="J57" s="141">
        <v>93</v>
      </c>
      <c r="K57" s="140">
        <v>5</v>
      </c>
      <c r="L57" s="137" t="str">
        <f t="shared" si="1"/>
        <v>Năm</v>
      </c>
      <c r="M57" s="140"/>
      <c r="N57" s="67"/>
    </row>
    <row r="58" spans="1:14" s="51" customFormat="1" ht="18.95" customHeight="1">
      <c r="A58" s="137" t="s">
        <v>116</v>
      </c>
      <c r="B58" s="137" t="s">
        <v>116</v>
      </c>
      <c r="C58" s="137" t="s">
        <v>220</v>
      </c>
      <c r="D58" s="138" t="s">
        <v>200</v>
      </c>
      <c r="E58" s="139" t="s">
        <v>201</v>
      </c>
      <c r="F58" s="137" t="s">
        <v>232</v>
      </c>
      <c r="G58" s="140" t="s">
        <v>94</v>
      </c>
      <c r="H58" s="137" t="s">
        <v>97</v>
      </c>
      <c r="I58" s="137" t="s">
        <v>104</v>
      </c>
      <c r="J58" s="141">
        <v>94</v>
      </c>
      <c r="K58" s="140">
        <v>5</v>
      </c>
      <c r="L58" s="137" t="str">
        <f t="shared" si="1"/>
        <v>Năm</v>
      </c>
      <c r="M58" s="140"/>
      <c r="N58" s="67"/>
    </row>
    <row r="59" spans="1:14" s="51" customFormat="1" ht="18.95" customHeight="1">
      <c r="A59" s="132" t="s">
        <v>118</v>
      </c>
      <c r="B59" s="137" t="s">
        <v>118</v>
      </c>
      <c r="C59" s="137" t="s">
        <v>317</v>
      </c>
      <c r="D59" s="138" t="s">
        <v>63</v>
      </c>
      <c r="E59" s="139" t="s">
        <v>201</v>
      </c>
      <c r="F59" s="137" t="s">
        <v>318</v>
      </c>
      <c r="G59" s="140" t="s">
        <v>94</v>
      </c>
      <c r="H59" s="137" t="s">
        <v>95</v>
      </c>
      <c r="I59" s="137" t="s">
        <v>99</v>
      </c>
      <c r="J59" s="141">
        <v>95</v>
      </c>
      <c r="K59" s="140">
        <v>4</v>
      </c>
      <c r="L59" s="137" t="str">
        <f t="shared" si="1"/>
        <v>Bốn</v>
      </c>
      <c r="M59" s="140"/>
      <c r="N59" s="67"/>
    </row>
    <row r="60" spans="1:14" s="51" customFormat="1" ht="18.95" customHeight="1">
      <c r="A60" s="137" t="s">
        <v>119</v>
      </c>
      <c r="B60" s="137" t="s">
        <v>119</v>
      </c>
      <c r="C60" s="137" t="s">
        <v>731</v>
      </c>
      <c r="D60" s="138" t="s">
        <v>732</v>
      </c>
      <c r="E60" s="139" t="s">
        <v>733</v>
      </c>
      <c r="F60" s="137" t="s">
        <v>734</v>
      </c>
      <c r="G60" s="140" t="s">
        <v>94</v>
      </c>
      <c r="H60" s="137" t="s">
        <v>97</v>
      </c>
      <c r="I60" s="137" t="s">
        <v>104</v>
      </c>
      <c r="J60" s="141">
        <v>96</v>
      </c>
      <c r="K60" s="140">
        <v>3</v>
      </c>
      <c r="L60" s="137" t="str">
        <f t="shared" si="1"/>
        <v>Ba</v>
      </c>
      <c r="M60" s="140"/>
      <c r="N60" s="67"/>
    </row>
    <row r="61" spans="1:14" s="51" customFormat="1" ht="18.95" customHeight="1">
      <c r="A61" s="132" t="s">
        <v>122</v>
      </c>
      <c r="B61" s="137" t="s">
        <v>122</v>
      </c>
      <c r="C61" s="137" t="s">
        <v>735</v>
      </c>
      <c r="D61" s="138" t="s">
        <v>93</v>
      </c>
      <c r="E61" s="139" t="s">
        <v>342</v>
      </c>
      <c r="F61" s="137" t="s">
        <v>736</v>
      </c>
      <c r="G61" s="140" t="s">
        <v>92</v>
      </c>
      <c r="H61" s="137" t="s">
        <v>97</v>
      </c>
      <c r="I61" s="137" t="s">
        <v>102</v>
      </c>
      <c r="J61" s="141">
        <v>49</v>
      </c>
      <c r="K61" s="140">
        <v>1</v>
      </c>
      <c r="L61" s="137" t="str">
        <f t="shared" si="1"/>
        <v>Một</v>
      </c>
      <c r="M61" s="140"/>
      <c r="N61" s="67"/>
    </row>
    <row r="62" spans="1:14" s="51" customFormat="1" ht="18.95" customHeight="1">
      <c r="A62" s="137" t="s">
        <v>123</v>
      </c>
      <c r="B62" s="137" t="s">
        <v>123</v>
      </c>
      <c r="C62" s="137" t="s">
        <v>737</v>
      </c>
      <c r="D62" s="138" t="s">
        <v>110</v>
      </c>
      <c r="E62" s="139" t="s">
        <v>342</v>
      </c>
      <c r="F62" s="137" t="s">
        <v>738</v>
      </c>
      <c r="G62" s="140" t="s">
        <v>92</v>
      </c>
      <c r="H62" s="137" t="s">
        <v>95</v>
      </c>
      <c r="I62" s="137" t="s">
        <v>109</v>
      </c>
      <c r="J62" s="141">
        <v>50</v>
      </c>
      <c r="K62" s="140">
        <v>1</v>
      </c>
      <c r="L62" s="137" t="str">
        <f t="shared" si="1"/>
        <v>Một</v>
      </c>
      <c r="M62" s="140"/>
      <c r="N62" s="67"/>
    </row>
    <row r="63" spans="1:14" s="51" customFormat="1" ht="18.95" customHeight="1">
      <c r="A63" s="132" t="s">
        <v>124</v>
      </c>
      <c r="B63" s="137" t="s">
        <v>124</v>
      </c>
      <c r="C63" s="137" t="s">
        <v>319</v>
      </c>
      <c r="D63" s="138" t="s">
        <v>320</v>
      </c>
      <c r="E63" s="139" t="s">
        <v>209</v>
      </c>
      <c r="F63" s="137" t="s">
        <v>321</v>
      </c>
      <c r="G63" s="140" t="s">
        <v>92</v>
      </c>
      <c r="H63" s="137" t="s">
        <v>369</v>
      </c>
      <c r="I63" s="137" t="s">
        <v>228</v>
      </c>
      <c r="J63" s="141">
        <v>51</v>
      </c>
      <c r="K63" s="140">
        <v>2</v>
      </c>
      <c r="L63" s="137" t="str">
        <f t="shared" si="1"/>
        <v>Hai</v>
      </c>
      <c r="M63" s="140"/>
      <c r="N63" s="67"/>
    </row>
    <row r="64" spans="1:14" s="51" customFormat="1" ht="18.95" customHeight="1">
      <c r="A64" s="137" t="s">
        <v>125</v>
      </c>
      <c r="B64" s="137" t="s">
        <v>125</v>
      </c>
      <c r="C64" s="137" t="s">
        <v>740</v>
      </c>
      <c r="D64" s="138" t="s">
        <v>741</v>
      </c>
      <c r="E64" s="139" t="s">
        <v>209</v>
      </c>
      <c r="F64" s="137" t="s">
        <v>742</v>
      </c>
      <c r="G64" s="140" t="s">
        <v>92</v>
      </c>
      <c r="H64" s="137" t="s">
        <v>95</v>
      </c>
      <c r="I64" s="137" t="s">
        <v>99</v>
      </c>
      <c r="J64" s="141">
        <v>52</v>
      </c>
      <c r="K64" s="140">
        <v>1</v>
      </c>
      <c r="L64" s="137" t="str">
        <f t="shared" si="1"/>
        <v>Một</v>
      </c>
      <c r="M64" s="140"/>
      <c r="N64" s="67"/>
    </row>
    <row r="65" spans="1:14" s="51" customFormat="1" ht="18.95" customHeight="1">
      <c r="A65" s="132" t="s">
        <v>126</v>
      </c>
      <c r="B65" s="137" t="s">
        <v>126</v>
      </c>
      <c r="C65" s="137" t="s">
        <v>743</v>
      </c>
      <c r="D65" s="138" t="s">
        <v>744</v>
      </c>
      <c r="E65" s="139" t="s">
        <v>745</v>
      </c>
      <c r="F65" s="137" t="s">
        <v>746</v>
      </c>
      <c r="G65" s="140" t="s">
        <v>92</v>
      </c>
      <c r="H65" s="137" t="s">
        <v>95</v>
      </c>
      <c r="I65" s="137" t="s">
        <v>108</v>
      </c>
      <c r="J65" s="141">
        <v>53</v>
      </c>
      <c r="K65" s="140">
        <v>2</v>
      </c>
      <c r="L65" s="137" t="str">
        <f t="shared" si="1"/>
        <v>Hai</v>
      </c>
      <c r="M65" s="140"/>
      <c r="N65" s="67"/>
    </row>
    <row r="66" spans="1:14" s="51" customFormat="1" ht="18.95" customHeight="1">
      <c r="A66" s="137" t="s">
        <v>127</v>
      </c>
      <c r="B66" s="137" t="s">
        <v>127</v>
      </c>
      <c r="C66" s="137" t="s">
        <v>747</v>
      </c>
      <c r="D66" s="138" t="s">
        <v>207</v>
      </c>
      <c r="E66" s="139" t="s">
        <v>748</v>
      </c>
      <c r="F66" s="137" t="s">
        <v>341</v>
      </c>
      <c r="G66" s="140" t="s">
        <v>94</v>
      </c>
      <c r="H66" s="137" t="s">
        <v>95</v>
      </c>
      <c r="I66" s="137" t="s">
        <v>99</v>
      </c>
      <c r="J66" s="141">
        <v>54</v>
      </c>
      <c r="K66" s="140">
        <v>4</v>
      </c>
      <c r="L66" s="137" t="str">
        <f t="shared" si="1"/>
        <v>Bốn</v>
      </c>
      <c r="M66" s="140"/>
      <c r="N66" s="67"/>
    </row>
    <row r="67" spans="1:14" s="51" customFormat="1" ht="18.95" customHeight="1">
      <c r="A67" s="132" t="s">
        <v>128</v>
      </c>
      <c r="B67" s="137" t="s">
        <v>128</v>
      </c>
      <c r="C67" s="137" t="s">
        <v>749</v>
      </c>
      <c r="D67" s="138" t="s">
        <v>750</v>
      </c>
      <c r="E67" s="139" t="s">
        <v>751</v>
      </c>
      <c r="F67" s="137" t="s">
        <v>752</v>
      </c>
      <c r="G67" s="140" t="s">
        <v>94</v>
      </c>
      <c r="H67" s="137" t="s">
        <v>95</v>
      </c>
      <c r="I67" s="137" t="s">
        <v>99</v>
      </c>
      <c r="J67" s="141">
        <v>55</v>
      </c>
      <c r="K67" s="140">
        <v>4</v>
      </c>
      <c r="L67" s="137" t="str">
        <f t="shared" si="1"/>
        <v>Bốn</v>
      </c>
      <c r="M67" s="140"/>
      <c r="N67" s="67"/>
    </row>
    <row r="68" spans="1:14" s="51" customFormat="1" ht="18.95" customHeight="1">
      <c r="A68" s="137" t="s">
        <v>129</v>
      </c>
      <c r="B68" s="137" t="s">
        <v>129</v>
      </c>
      <c r="C68" s="137" t="s">
        <v>753</v>
      </c>
      <c r="D68" s="138" t="s">
        <v>754</v>
      </c>
      <c r="E68" s="139" t="s">
        <v>203</v>
      </c>
      <c r="F68" s="137" t="s">
        <v>755</v>
      </c>
      <c r="G68" s="140" t="s">
        <v>94</v>
      </c>
      <c r="H68" s="137" t="s">
        <v>97</v>
      </c>
      <c r="I68" s="137" t="s">
        <v>99</v>
      </c>
      <c r="J68" s="141">
        <v>56</v>
      </c>
      <c r="K68" s="140">
        <v>1</v>
      </c>
      <c r="L68" s="137" t="str">
        <f t="shared" si="1"/>
        <v>Một</v>
      </c>
      <c r="M68" s="140"/>
      <c r="N68" s="67"/>
    </row>
    <row r="69" spans="1:14" s="51" customFormat="1" ht="18.95" customHeight="1">
      <c r="A69" s="132" t="s">
        <v>130</v>
      </c>
      <c r="B69" s="137" t="s">
        <v>130</v>
      </c>
      <c r="C69" s="137" t="s">
        <v>756</v>
      </c>
      <c r="D69" s="138" t="s">
        <v>757</v>
      </c>
      <c r="E69" s="139" t="s">
        <v>205</v>
      </c>
      <c r="F69" s="137" t="s">
        <v>758</v>
      </c>
      <c r="G69" s="140" t="s">
        <v>92</v>
      </c>
      <c r="H69" s="137" t="s">
        <v>95</v>
      </c>
      <c r="I69" s="137" t="s">
        <v>102</v>
      </c>
      <c r="J69" s="141">
        <v>57</v>
      </c>
      <c r="K69" s="140">
        <v>4</v>
      </c>
      <c r="L69" s="137" t="str">
        <f t="shared" si="1"/>
        <v>Bốn</v>
      </c>
      <c r="M69" s="140"/>
      <c r="N69" s="67"/>
    </row>
    <row r="70" spans="1:14" s="51" customFormat="1" ht="18.95" customHeight="1">
      <c r="A70" s="137" t="s">
        <v>131</v>
      </c>
      <c r="B70" s="137" t="s">
        <v>131</v>
      </c>
      <c r="C70" s="137" t="s">
        <v>759</v>
      </c>
      <c r="D70" s="138" t="s">
        <v>760</v>
      </c>
      <c r="E70" s="139" t="s">
        <v>205</v>
      </c>
      <c r="F70" s="137" t="s">
        <v>1402</v>
      </c>
      <c r="G70" s="140" t="s">
        <v>92</v>
      </c>
      <c r="H70" s="137" t="s">
        <v>230</v>
      </c>
      <c r="I70" s="137" t="s">
        <v>99</v>
      </c>
      <c r="J70" s="141">
        <v>58</v>
      </c>
      <c r="K70" s="140">
        <v>1</v>
      </c>
      <c r="L70" s="137" t="str">
        <f t="shared" si="1"/>
        <v>Một</v>
      </c>
      <c r="M70" s="140" t="s">
        <v>1409</v>
      </c>
      <c r="N70" s="67"/>
    </row>
    <row r="71" spans="1:14" s="51" customFormat="1" ht="18.95" customHeight="1">
      <c r="A71" s="132" t="s">
        <v>132</v>
      </c>
      <c r="B71" s="137" t="s">
        <v>132</v>
      </c>
      <c r="C71" s="137" t="s">
        <v>761</v>
      </c>
      <c r="D71" s="138" t="s">
        <v>762</v>
      </c>
      <c r="E71" s="139" t="s">
        <v>205</v>
      </c>
      <c r="F71" s="137" t="s">
        <v>763</v>
      </c>
      <c r="G71" s="140" t="s">
        <v>92</v>
      </c>
      <c r="H71" s="137" t="s">
        <v>100</v>
      </c>
      <c r="I71" s="137" t="s">
        <v>96</v>
      </c>
      <c r="J71" s="141">
        <v>198</v>
      </c>
      <c r="K71" s="140">
        <v>2</v>
      </c>
      <c r="L71" s="137" t="str">
        <f t="shared" si="1"/>
        <v>Hai</v>
      </c>
      <c r="M71" s="137"/>
      <c r="N71" s="67"/>
    </row>
    <row r="72" spans="1:14" s="51" customFormat="1" ht="18.95" customHeight="1">
      <c r="A72" s="137" t="s">
        <v>133</v>
      </c>
      <c r="B72" s="137" t="s">
        <v>133</v>
      </c>
      <c r="C72" s="137" t="s">
        <v>764</v>
      </c>
      <c r="D72" s="138" t="s">
        <v>316</v>
      </c>
      <c r="E72" s="139" t="s">
        <v>205</v>
      </c>
      <c r="F72" s="137" t="s">
        <v>765</v>
      </c>
      <c r="G72" s="140" t="s">
        <v>92</v>
      </c>
      <c r="H72" s="137" t="s">
        <v>97</v>
      </c>
      <c r="I72" s="137" t="s">
        <v>104</v>
      </c>
      <c r="J72" s="141">
        <v>59</v>
      </c>
      <c r="K72" s="140">
        <v>2</v>
      </c>
      <c r="L72" s="137" t="str">
        <f t="shared" si="1"/>
        <v>Hai</v>
      </c>
      <c r="M72" s="140"/>
      <c r="N72" s="67"/>
    </row>
    <row r="73" spans="1:14" s="51" customFormat="1" ht="18.95" customHeight="1">
      <c r="A73" s="132" t="s">
        <v>134</v>
      </c>
      <c r="B73" s="137" t="s">
        <v>134</v>
      </c>
      <c r="C73" s="137" t="s">
        <v>766</v>
      </c>
      <c r="D73" s="138" t="s">
        <v>767</v>
      </c>
      <c r="E73" s="139" t="s">
        <v>205</v>
      </c>
      <c r="F73" s="137" t="s">
        <v>736</v>
      </c>
      <c r="G73" s="140" t="s">
        <v>92</v>
      </c>
      <c r="H73" s="137" t="s">
        <v>97</v>
      </c>
      <c r="I73" s="137" t="s">
        <v>104</v>
      </c>
      <c r="J73" s="141" t="s">
        <v>162</v>
      </c>
      <c r="K73" s="140" t="s">
        <v>162</v>
      </c>
      <c r="L73" s="137" t="s">
        <v>162</v>
      </c>
      <c r="M73" s="140" t="s">
        <v>1408</v>
      </c>
      <c r="N73" s="67"/>
    </row>
    <row r="74" spans="1:14" s="51" customFormat="1" ht="18.95" customHeight="1">
      <c r="A74" s="137" t="s">
        <v>135</v>
      </c>
      <c r="B74" s="137" t="s">
        <v>135</v>
      </c>
      <c r="C74" s="137" t="s">
        <v>323</v>
      </c>
      <c r="D74" s="138" t="s">
        <v>110</v>
      </c>
      <c r="E74" s="139" t="s">
        <v>324</v>
      </c>
      <c r="F74" s="137" t="s">
        <v>325</v>
      </c>
      <c r="G74" s="140" t="s">
        <v>92</v>
      </c>
      <c r="H74" s="137" t="s">
        <v>95</v>
      </c>
      <c r="I74" s="137" t="s">
        <v>99</v>
      </c>
      <c r="J74" s="141">
        <v>60</v>
      </c>
      <c r="K74" s="140">
        <v>1</v>
      </c>
      <c r="L74" s="137" t="str">
        <f t="shared" ref="L74:L80" si="2">IF(AND(K74=0),"Không",IF(AND(K74=0.5),"Không phẩy năm",IF(AND(K74=1),"Một",IF(AND(K74=1.5),"Một phẩy năm",IF(AND(K74=2),"Hai",IF(AND(K74=2.5),"Hai phẩy năm",IF(AND(K74=3),"Ba",IF(AND(K74=3.5),"Ba phẩy năm",IF(AND(K74=4),"Bốn",IF(AND(K74=4.5),"Bốn phẩy năm","Năm"))))))))))</f>
        <v>Một</v>
      </c>
      <c r="M74" s="140"/>
      <c r="N74" s="67"/>
    </row>
    <row r="75" spans="1:14" s="51" customFormat="1" ht="18.95" customHeight="1">
      <c r="A75" s="132" t="s">
        <v>136</v>
      </c>
      <c r="B75" s="137" t="s">
        <v>136</v>
      </c>
      <c r="C75" s="137" t="s">
        <v>768</v>
      </c>
      <c r="D75" s="138" t="s">
        <v>769</v>
      </c>
      <c r="E75" s="139" t="s">
        <v>770</v>
      </c>
      <c r="F75" s="137" t="s">
        <v>771</v>
      </c>
      <c r="G75" s="140" t="s">
        <v>94</v>
      </c>
      <c r="H75" s="137" t="s">
        <v>95</v>
      </c>
      <c r="I75" s="137" t="s">
        <v>99</v>
      </c>
      <c r="J75" s="141">
        <v>61</v>
      </c>
      <c r="K75" s="140">
        <v>1</v>
      </c>
      <c r="L75" s="137" t="str">
        <f t="shared" si="2"/>
        <v>Một</v>
      </c>
      <c r="M75" s="140"/>
      <c r="N75" s="67"/>
    </row>
    <row r="76" spans="1:14" s="51" customFormat="1" ht="18.95" customHeight="1">
      <c r="A76" s="137" t="s">
        <v>137</v>
      </c>
      <c r="B76" s="137" t="s">
        <v>137</v>
      </c>
      <c r="C76" s="137" t="s">
        <v>772</v>
      </c>
      <c r="D76" s="138" t="s">
        <v>773</v>
      </c>
      <c r="E76" s="139" t="s">
        <v>774</v>
      </c>
      <c r="F76" s="137" t="s">
        <v>775</v>
      </c>
      <c r="G76" s="140" t="s">
        <v>94</v>
      </c>
      <c r="H76" s="137" t="s">
        <v>170</v>
      </c>
      <c r="I76" s="137" t="s">
        <v>104</v>
      </c>
      <c r="J76" s="141">
        <v>62</v>
      </c>
      <c r="K76" s="140">
        <v>5</v>
      </c>
      <c r="L76" s="137" t="str">
        <f t="shared" si="2"/>
        <v>Năm</v>
      </c>
      <c r="M76" s="140"/>
      <c r="N76" s="67"/>
    </row>
    <row r="77" spans="1:14" s="51" customFormat="1" ht="18.95" customHeight="1">
      <c r="A77" s="132" t="s">
        <v>138</v>
      </c>
      <c r="B77" s="137" t="s">
        <v>138</v>
      </c>
      <c r="C77" s="137" t="s">
        <v>776</v>
      </c>
      <c r="D77" s="138" t="s">
        <v>110</v>
      </c>
      <c r="E77" s="139" t="s">
        <v>777</v>
      </c>
      <c r="F77" s="137" t="s">
        <v>778</v>
      </c>
      <c r="G77" s="140" t="s">
        <v>92</v>
      </c>
      <c r="H77" s="137" t="s">
        <v>95</v>
      </c>
      <c r="I77" s="137" t="s">
        <v>109</v>
      </c>
      <c r="J77" s="141">
        <v>63</v>
      </c>
      <c r="K77" s="140">
        <v>5</v>
      </c>
      <c r="L77" s="137" t="str">
        <f t="shared" si="2"/>
        <v>Năm</v>
      </c>
      <c r="M77" s="140"/>
      <c r="N77" s="67"/>
    </row>
    <row r="78" spans="1:14" s="51" customFormat="1" ht="18.95" customHeight="1">
      <c r="A78" s="137" t="s">
        <v>139</v>
      </c>
      <c r="B78" s="137" t="s">
        <v>139</v>
      </c>
      <c r="C78" s="137" t="s">
        <v>779</v>
      </c>
      <c r="D78" s="138" t="s">
        <v>780</v>
      </c>
      <c r="E78" s="139" t="s">
        <v>781</v>
      </c>
      <c r="F78" s="137" t="s">
        <v>782</v>
      </c>
      <c r="G78" s="140" t="s">
        <v>92</v>
      </c>
      <c r="H78" s="137" t="s">
        <v>95</v>
      </c>
      <c r="I78" s="137" t="s">
        <v>99</v>
      </c>
      <c r="J78" s="141">
        <v>64</v>
      </c>
      <c r="K78" s="140">
        <v>4</v>
      </c>
      <c r="L78" s="137" t="str">
        <f t="shared" si="2"/>
        <v>Bốn</v>
      </c>
      <c r="M78" s="140"/>
      <c r="N78" s="67"/>
    </row>
    <row r="79" spans="1:14" s="51" customFormat="1" ht="18.95" customHeight="1">
      <c r="A79" s="132" t="s">
        <v>140</v>
      </c>
      <c r="B79" s="137" t="s">
        <v>140</v>
      </c>
      <c r="C79" s="137" t="s">
        <v>783</v>
      </c>
      <c r="D79" s="138" t="s">
        <v>63</v>
      </c>
      <c r="E79" s="139" t="s">
        <v>784</v>
      </c>
      <c r="F79" s="137" t="s">
        <v>721</v>
      </c>
      <c r="G79" s="140" t="s">
        <v>94</v>
      </c>
      <c r="H79" s="137" t="s">
        <v>95</v>
      </c>
      <c r="I79" s="137" t="s">
        <v>99</v>
      </c>
      <c r="J79" s="141">
        <v>65</v>
      </c>
      <c r="K79" s="140">
        <v>4</v>
      </c>
      <c r="L79" s="137" t="str">
        <f t="shared" si="2"/>
        <v>Bốn</v>
      </c>
      <c r="M79" s="140"/>
      <c r="N79" s="67"/>
    </row>
    <row r="80" spans="1:14" s="51" customFormat="1" ht="18.95" customHeight="1">
      <c r="A80" s="137" t="s">
        <v>141</v>
      </c>
      <c r="B80" s="137" t="s">
        <v>141</v>
      </c>
      <c r="C80" s="137" t="s">
        <v>785</v>
      </c>
      <c r="D80" s="138" t="s">
        <v>786</v>
      </c>
      <c r="E80" s="139" t="s">
        <v>787</v>
      </c>
      <c r="F80" s="137" t="s">
        <v>788</v>
      </c>
      <c r="G80" s="140" t="s">
        <v>92</v>
      </c>
      <c r="H80" s="137" t="s">
        <v>95</v>
      </c>
      <c r="I80" s="137" t="s">
        <v>99</v>
      </c>
      <c r="J80" s="141">
        <v>66</v>
      </c>
      <c r="K80" s="140">
        <v>5</v>
      </c>
      <c r="L80" s="137" t="str">
        <f t="shared" si="2"/>
        <v>Năm</v>
      </c>
      <c r="M80" s="140"/>
      <c r="N80" s="67"/>
    </row>
    <row r="81" spans="1:14" s="51" customFormat="1" ht="18.95" customHeight="1">
      <c r="A81" s="132" t="s">
        <v>142</v>
      </c>
      <c r="B81" s="137" t="s">
        <v>142</v>
      </c>
      <c r="C81" s="137" t="s">
        <v>789</v>
      </c>
      <c r="D81" s="138" t="s">
        <v>790</v>
      </c>
      <c r="E81" s="139" t="s">
        <v>787</v>
      </c>
      <c r="F81" s="137" t="s">
        <v>791</v>
      </c>
      <c r="G81" s="140" t="s">
        <v>92</v>
      </c>
      <c r="H81" s="137" t="s">
        <v>97</v>
      </c>
      <c r="I81" s="137" t="s">
        <v>104</v>
      </c>
      <c r="J81" s="141" t="s">
        <v>162</v>
      </c>
      <c r="K81" s="140" t="s">
        <v>162</v>
      </c>
      <c r="L81" s="137" t="s">
        <v>162</v>
      </c>
      <c r="M81" s="140" t="s">
        <v>1408</v>
      </c>
      <c r="N81" s="67"/>
    </row>
    <row r="82" spans="1:14" s="51" customFormat="1" ht="18.95" customHeight="1">
      <c r="A82" s="137" t="s">
        <v>143</v>
      </c>
      <c r="B82" s="137" t="s">
        <v>143</v>
      </c>
      <c r="C82" s="137" t="s">
        <v>792</v>
      </c>
      <c r="D82" s="138" t="s">
        <v>110</v>
      </c>
      <c r="E82" s="139" t="s">
        <v>793</v>
      </c>
      <c r="F82" s="137" t="s">
        <v>794</v>
      </c>
      <c r="G82" s="140" t="s">
        <v>92</v>
      </c>
      <c r="H82" s="137" t="s">
        <v>95</v>
      </c>
      <c r="I82" s="137" t="s">
        <v>99</v>
      </c>
      <c r="J82" s="141">
        <v>67</v>
      </c>
      <c r="K82" s="140">
        <v>3</v>
      </c>
      <c r="L82" s="137" t="str">
        <f t="shared" ref="L82:L97" si="3">IF(AND(K82=0),"Không",IF(AND(K82=0.5),"Không phẩy năm",IF(AND(K82=1),"Một",IF(AND(K82=1.5),"Một phẩy năm",IF(AND(K82=2),"Hai",IF(AND(K82=2.5),"Hai phẩy năm",IF(AND(K82=3),"Ba",IF(AND(K82=3.5),"Ba phẩy năm",IF(AND(K82=4),"Bốn",IF(AND(K82=4.5),"Bốn phẩy năm","Năm"))))))))))</f>
        <v>Ba</v>
      </c>
      <c r="M82" s="140"/>
      <c r="N82" s="67"/>
    </row>
    <row r="83" spans="1:14" s="51" customFormat="1" ht="18.95" customHeight="1">
      <c r="A83" s="132" t="s">
        <v>144</v>
      </c>
      <c r="B83" s="137" t="s">
        <v>144</v>
      </c>
      <c r="C83" s="137" t="s">
        <v>795</v>
      </c>
      <c r="D83" s="138" t="s">
        <v>796</v>
      </c>
      <c r="E83" s="139" t="s">
        <v>797</v>
      </c>
      <c r="F83" s="137" t="s">
        <v>798</v>
      </c>
      <c r="G83" s="140" t="s">
        <v>94</v>
      </c>
      <c r="H83" s="137" t="s">
        <v>97</v>
      </c>
      <c r="I83" s="137" t="s">
        <v>104</v>
      </c>
      <c r="J83" s="141">
        <v>68</v>
      </c>
      <c r="K83" s="140">
        <v>4</v>
      </c>
      <c r="L83" s="137" t="str">
        <f t="shared" si="3"/>
        <v>Bốn</v>
      </c>
      <c r="M83" s="140"/>
      <c r="N83" s="67"/>
    </row>
    <row r="84" spans="1:14" s="51" customFormat="1" ht="18.95" customHeight="1">
      <c r="A84" s="137" t="s">
        <v>145</v>
      </c>
      <c r="B84" s="137" t="s">
        <v>145</v>
      </c>
      <c r="C84" s="137" t="s">
        <v>799</v>
      </c>
      <c r="D84" s="138" t="s">
        <v>800</v>
      </c>
      <c r="E84" s="139" t="s">
        <v>801</v>
      </c>
      <c r="F84" s="137" t="s">
        <v>802</v>
      </c>
      <c r="G84" s="140" t="s">
        <v>94</v>
      </c>
      <c r="H84" s="137" t="s">
        <v>95</v>
      </c>
      <c r="I84" s="137" t="s">
        <v>108</v>
      </c>
      <c r="J84" s="141">
        <v>69</v>
      </c>
      <c r="K84" s="140">
        <v>5</v>
      </c>
      <c r="L84" s="137" t="str">
        <f t="shared" si="3"/>
        <v>Năm</v>
      </c>
      <c r="M84" s="140"/>
      <c r="N84" s="67"/>
    </row>
    <row r="85" spans="1:14" s="51" customFormat="1" ht="18.95" customHeight="1">
      <c r="A85" s="132" t="s">
        <v>146</v>
      </c>
      <c r="B85" s="137" t="s">
        <v>146</v>
      </c>
      <c r="C85" s="137" t="s">
        <v>803</v>
      </c>
      <c r="D85" s="138" t="s">
        <v>804</v>
      </c>
      <c r="E85" s="139" t="s">
        <v>801</v>
      </c>
      <c r="F85" s="137" t="s">
        <v>805</v>
      </c>
      <c r="G85" s="140" t="s">
        <v>92</v>
      </c>
      <c r="H85" s="137" t="s">
        <v>97</v>
      </c>
      <c r="I85" s="137" t="s">
        <v>104</v>
      </c>
      <c r="J85" s="141">
        <v>70</v>
      </c>
      <c r="K85" s="140">
        <v>0</v>
      </c>
      <c r="L85" s="137" t="str">
        <f t="shared" si="3"/>
        <v>Không</v>
      </c>
      <c r="M85" s="140"/>
      <c r="N85" s="67"/>
    </row>
    <row r="86" spans="1:14" s="51" customFormat="1" ht="18.95" customHeight="1">
      <c r="A86" s="137" t="s">
        <v>147</v>
      </c>
      <c r="B86" s="137" t="s">
        <v>147</v>
      </c>
      <c r="C86" s="137" t="s">
        <v>806</v>
      </c>
      <c r="D86" s="138" t="s">
        <v>713</v>
      </c>
      <c r="E86" s="139" t="s">
        <v>801</v>
      </c>
      <c r="F86" s="137" t="s">
        <v>807</v>
      </c>
      <c r="G86" s="140" t="s">
        <v>92</v>
      </c>
      <c r="H86" s="137" t="s">
        <v>100</v>
      </c>
      <c r="I86" s="137" t="s">
        <v>104</v>
      </c>
      <c r="J86" s="141">
        <v>71</v>
      </c>
      <c r="K86" s="140">
        <v>1</v>
      </c>
      <c r="L86" s="137" t="str">
        <f t="shared" si="3"/>
        <v>Một</v>
      </c>
      <c r="M86" s="140"/>
      <c r="N86" s="67"/>
    </row>
    <row r="87" spans="1:14" s="51" customFormat="1" ht="18.95" customHeight="1">
      <c r="A87" s="132" t="s">
        <v>148</v>
      </c>
      <c r="B87" s="137" t="s">
        <v>148</v>
      </c>
      <c r="C87" s="137" t="s">
        <v>808</v>
      </c>
      <c r="D87" s="138" t="s">
        <v>809</v>
      </c>
      <c r="E87" s="139" t="s">
        <v>801</v>
      </c>
      <c r="F87" s="137" t="s">
        <v>810</v>
      </c>
      <c r="G87" s="140" t="s">
        <v>92</v>
      </c>
      <c r="H87" s="137" t="s">
        <v>97</v>
      </c>
      <c r="I87" s="137" t="s">
        <v>96</v>
      </c>
      <c r="J87" s="137">
        <v>1</v>
      </c>
      <c r="K87" s="137">
        <v>2</v>
      </c>
      <c r="L87" s="137" t="str">
        <f t="shared" si="3"/>
        <v>Hai</v>
      </c>
      <c r="M87" s="137"/>
      <c r="N87" s="67"/>
    </row>
    <row r="88" spans="1:14" s="51" customFormat="1" ht="18.95" customHeight="1">
      <c r="A88" s="137" t="s">
        <v>149</v>
      </c>
      <c r="B88" s="137" t="s">
        <v>149</v>
      </c>
      <c r="C88" s="137" t="s">
        <v>811</v>
      </c>
      <c r="D88" s="138" t="s">
        <v>812</v>
      </c>
      <c r="E88" s="139" t="s">
        <v>326</v>
      </c>
      <c r="F88" s="137" t="s">
        <v>813</v>
      </c>
      <c r="G88" s="140" t="s">
        <v>94</v>
      </c>
      <c r="H88" s="137" t="s">
        <v>230</v>
      </c>
      <c r="I88" s="137" t="s">
        <v>99</v>
      </c>
      <c r="J88" s="141">
        <v>2</v>
      </c>
      <c r="K88" s="140">
        <v>5</v>
      </c>
      <c r="L88" s="137" t="str">
        <f t="shared" si="3"/>
        <v>Năm</v>
      </c>
      <c r="M88" s="140"/>
      <c r="N88" s="67"/>
    </row>
    <row r="89" spans="1:14" s="51" customFormat="1" ht="18.95" customHeight="1">
      <c r="A89" s="132" t="s">
        <v>150</v>
      </c>
      <c r="B89" s="137" t="s">
        <v>150</v>
      </c>
      <c r="C89" s="137" t="s">
        <v>814</v>
      </c>
      <c r="D89" s="138" t="s">
        <v>815</v>
      </c>
      <c r="E89" s="139" t="s">
        <v>326</v>
      </c>
      <c r="F89" s="137" t="s">
        <v>816</v>
      </c>
      <c r="G89" s="140" t="s">
        <v>94</v>
      </c>
      <c r="H89" s="137" t="s">
        <v>95</v>
      </c>
      <c r="I89" s="137" t="s">
        <v>105</v>
      </c>
      <c r="J89" s="141">
        <v>3</v>
      </c>
      <c r="K89" s="140">
        <v>3</v>
      </c>
      <c r="L89" s="137" t="str">
        <f t="shared" si="3"/>
        <v>Ba</v>
      </c>
      <c r="M89" s="140"/>
      <c r="N89" s="67"/>
    </row>
    <row r="90" spans="1:14" s="51" customFormat="1" ht="18.95" customHeight="1">
      <c r="A90" s="137" t="s">
        <v>151</v>
      </c>
      <c r="B90" s="137" t="s">
        <v>151</v>
      </c>
      <c r="C90" s="137" t="s">
        <v>817</v>
      </c>
      <c r="D90" s="138" t="s">
        <v>818</v>
      </c>
      <c r="E90" s="139" t="s">
        <v>326</v>
      </c>
      <c r="F90" s="137" t="s">
        <v>819</v>
      </c>
      <c r="G90" s="140" t="s">
        <v>94</v>
      </c>
      <c r="H90" s="137" t="s">
        <v>95</v>
      </c>
      <c r="I90" s="137" t="s">
        <v>169</v>
      </c>
      <c r="J90" s="141">
        <v>4</v>
      </c>
      <c r="K90" s="140">
        <v>5</v>
      </c>
      <c r="L90" s="137" t="str">
        <f t="shared" si="3"/>
        <v>Năm</v>
      </c>
      <c r="M90" s="140"/>
      <c r="N90" s="67"/>
    </row>
    <row r="91" spans="1:14" s="51" customFormat="1" ht="18.95" customHeight="1">
      <c r="A91" s="132" t="s">
        <v>237</v>
      </c>
      <c r="B91" s="137" t="s">
        <v>237</v>
      </c>
      <c r="C91" s="137" t="s">
        <v>820</v>
      </c>
      <c r="D91" s="138" t="s">
        <v>63</v>
      </c>
      <c r="E91" s="139" t="s">
        <v>326</v>
      </c>
      <c r="F91" s="137" t="s">
        <v>821</v>
      </c>
      <c r="G91" s="140" t="s">
        <v>94</v>
      </c>
      <c r="H91" s="137" t="s">
        <v>95</v>
      </c>
      <c r="I91" s="137" t="s">
        <v>112</v>
      </c>
      <c r="J91" s="141">
        <v>5</v>
      </c>
      <c r="K91" s="140">
        <v>5</v>
      </c>
      <c r="L91" s="137" t="str">
        <f t="shared" si="3"/>
        <v>Năm</v>
      </c>
      <c r="M91" s="140"/>
      <c r="N91" s="67"/>
    </row>
    <row r="92" spans="1:14" s="51" customFormat="1" ht="18.95" customHeight="1">
      <c r="A92" s="137" t="s">
        <v>238</v>
      </c>
      <c r="B92" s="137" t="s">
        <v>238</v>
      </c>
      <c r="C92" s="137" t="s">
        <v>822</v>
      </c>
      <c r="D92" s="138" t="s">
        <v>823</v>
      </c>
      <c r="E92" s="139" t="s">
        <v>326</v>
      </c>
      <c r="F92" s="137" t="s">
        <v>824</v>
      </c>
      <c r="G92" s="140" t="s">
        <v>94</v>
      </c>
      <c r="H92" s="137" t="s">
        <v>95</v>
      </c>
      <c r="I92" s="137" t="s">
        <v>167</v>
      </c>
      <c r="J92" s="141">
        <v>6</v>
      </c>
      <c r="K92" s="140">
        <v>5</v>
      </c>
      <c r="L92" s="137" t="str">
        <f t="shared" si="3"/>
        <v>Năm</v>
      </c>
      <c r="M92" s="140"/>
      <c r="N92" s="67"/>
    </row>
    <row r="93" spans="1:14" s="51" customFormat="1" ht="18.95" customHeight="1">
      <c r="A93" s="132" t="s">
        <v>239</v>
      </c>
      <c r="B93" s="137" t="s">
        <v>239</v>
      </c>
      <c r="C93" s="137" t="s">
        <v>825</v>
      </c>
      <c r="D93" s="138" t="s">
        <v>826</v>
      </c>
      <c r="E93" s="139" t="s">
        <v>326</v>
      </c>
      <c r="F93" s="137" t="s">
        <v>827</v>
      </c>
      <c r="G93" s="140" t="s">
        <v>94</v>
      </c>
      <c r="H93" s="137" t="s">
        <v>95</v>
      </c>
      <c r="I93" s="137" t="s">
        <v>99</v>
      </c>
      <c r="J93" s="141">
        <v>7</v>
      </c>
      <c r="K93" s="140">
        <v>4</v>
      </c>
      <c r="L93" s="137" t="str">
        <f t="shared" si="3"/>
        <v>Bốn</v>
      </c>
      <c r="M93" s="140"/>
      <c r="N93" s="67"/>
    </row>
    <row r="94" spans="1:14" s="51" customFormat="1" ht="18.95" customHeight="1">
      <c r="A94" s="137" t="s">
        <v>240</v>
      </c>
      <c r="B94" s="137" t="s">
        <v>240</v>
      </c>
      <c r="C94" s="137" t="s">
        <v>828</v>
      </c>
      <c r="D94" s="138" t="s">
        <v>829</v>
      </c>
      <c r="E94" s="139" t="s">
        <v>326</v>
      </c>
      <c r="F94" s="137" t="s">
        <v>233</v>
      </c>
      <c r="G94" s="140" t="s">
        <v>94</v>
      </c>
      <c r="H94" s="137" t="s">
        <v>95</v>
      </c>
      <c r="I94" s="137" t="s">
        <v>99</v>
      </c>
      <c r="J94" s="141">
        <v>8</v>
      </c>
      <c r="K94" s="140">
        <v>1</v>
      </c>
      <c r="L94" s="137" t="str">
        <f t="shared" si="3"/>
        <v>Một</v>
      </c>
      <c r="M94" s="140"/>
      <c r="N94" s="67"/>
    </row>
    <row r="95" spans="1:14" s="51" customFormat="1" ht="18.95" customHeight="1">
      <c r="A95" s="132" t="s">
        <v>241</v>
      </c>
      <c r="B95" s="137" t="s">
        <v>241</v>
      </c>
      <c r="C95" s="137" t="s">
        <v>830</v>
      </c>
      <c r="D95" s="138" t="s">
        <v>63</v>
      </c>
      <c r="E95" s="139" t="s">
        <v>831</v>
      </c>
      <c r="F95" s="137" t="s">
        <v>832</v>
      </c>
      <c r="G95" s="140" t="s">
        <v>94</v>
      </c>
      <c r="H95" s="137" t="s">
        <v>95</v>
      </c>
      <c r="I95" s="137" t="s">
        <v>165</v>
      </c>
      <c r="J95" s="141">
        <v>9</v>
      </c>
      <c r="K95" s="140">
        <v>3</v>
      </c>
      <c r="L95" s="137" t="str">
        <f t="shared" si="3"/>
        <v>Ba</v>
      </c>
      <c r="M95" s="140"/>
      <c r="N95" s="67"/>
    </row>
    <row r="96" spans="1:14" s="51" customFormat="1" ht="18.95" customHeight="1">
      <c r="A96" s="137" t="s">
        <v>242</v>
      </c>
      <c r="B96" s="137" t="s">
        <v>242</v>
      </c>
      <c r="C96" s="137" t="s">
        <v>833</v>
      </c>
      <c r="D96" s="138" t="s">
        <v>834</v>
      </c>
      <c r="E96" s="139" t="s">
        <v>831</v>
      </c>
      <c r="F96" s="137" t="s">
        <v>343</v>
      </c>
      <c r="G96" s="140" t="s">
        <v>94</v>
      </c>
      <c r="H96" s="137" t="s">
        <v>100</v>
      </c>
      <c r="I96" s="137" t="s">
        <v>96</v>
      </c>
      <c r="J96" s="141">
        <v>10</v>
      </c>
      <c r="K96" s="140">
        <v>1</v>
      </c>
      <c r="L96" s="137" t="str">
        <f t="shared" si="3"/>
        <v>Một</v>
      </c>
      <c r="M96" s="140"/>
      <c r="N96" s="67"/>
    </row>
    <row r="97" spans="1:14" s="51" customFormat="1" ht="18.95" customHeight="1">
      <c r="A97" s="132" t="s">
        <v>243</v>
      </c>
      <c r="B97" s="137" t="s">
        <v>243</v>
      </c>
      <c r="C97" s="137" t="s">
        <v>835</v>
      </c>
      <c r="D97" s="138" t="s">
        <v>836</v>
      </c>
      <c r="E97" s="139" t="s">
        <v>837</v>
      </c>
      <c r="F97" s="137" t="s">
        <v>838</v>
      </c>
      <c r="G97" s="140" t="s">
        <v>92</v>
      </c>
      <c r="H97" s="137" t="s">
        <v>95</v>
      </c>
      <c r="I97" s="137" t="s">
        <v>839</v>
      </c>
      <c r="J97" s="141">
        <v>11</v>
      </c>
      <c r="K97" s="140">
        <v>4</v>
      </c>
      <c r="L97" s="137" t="str">
        <f t="shared" si="3"/>
        <v>Bốn</v>
      </c>
      <c r="M97" s="140"/>
      <c r="N97" s="67"/>
    </row>
    <row r="98" spans="1:14" s="51" customFormat="1" ht="18.95" customHeight="1">
      <c r="A98" s="137" t="s">
        <v>244</v>
      </c>
      <c r="B98" s="137" t="s">
        <v>244</v>
      </c>
      <c r="C98" s="137" t="s">
        <v>840</v>
      </c>
      <c r="D98" s="138" t="s">
        <v>841</v>
      </c>
      <c r="E98" s="139" t="s">
        <v>842</v>
      </c>
      <c r="F98" s="137" t="s">
        <v>843</v>
      </c>
      <c r="G98" s="140" t="s">
        <v>92</v>
      </c>
      <c r="H98" s="137" t="s">
        <v>95</v>
      </c>
      <c r="I98" s="137" t="s">
        <v>99</v>
      </c>
      <c r="J98" s="141" t="s">
        <v>162</v>
      </c>
      <c r="K98" s="140" t="s">
        <v>162</v>
      </c>
      <c r="L98" s="137" t="s">
        <v>162</v>
      </c>
      <c r="M98" s="137" t="s">
        <v>1408</v>
      </c>
      <c r="N98" s="67"/>
    </row>
    <row r="99" spans="1:14" s="51" customFormat="1" ht="18.95" customHeight="1">
      <c r="A99" s="132" t="s">
        <v>245</v>
      </c>
      <c r="B99" s="137" t="s">
        <v>245</v>
      </c>
      <c r="C99" s="137" t="s">
        <v>844</v>
      </c>
      <c r="D99" s="138" t="s">
        <v>199</v>
      </c>
      <c r="E99" s="139" t="s">
        <v>178</v>
      </c>
      <c r="F99" s="137" t="s">
        <v>845</v>
      </c>
      <c r="G99" s="140" t="s">
        <v>92</v>
      </c>
      <c r="H99" s="137" t="s">
        <v>95</v>
      </c>
      <c r="I99" s="137" t="s">
        <v>166</v>
      </c>
      <c r="J99" s="141">
        <v>12</v>
      </c>
      <c r="K99" s="140">
        <v>5</v>
      </c>
      <c r="L99" s="137" t="str">
        <f t="shared" ref="L99:L128" si="4">IF(AND(K99=0),"Không",IF(AND(K99=0.5),"Không phẩy năm",IF(AND(K99=1),"Một",IF(AND(K99=1.5),"Một phẩy năm",IF(AND(K99=2),"Hai",IF(AND(K99=2.5),"Hai phẩy năm",IF(AND(K99=3),"Ba",IF(AND(K99=3.5),"Ba phẩy năm",IF(AND(K99=4),"Bốn",IF(AND(K99=4.5),"Bốn phẩy năm","Năm"))))))))))</f>
        <v>Năm</v>
      </c>
      <c r="M99" s="140"/>
      <c r="N99" s="67"/>
    </row>
    <row r="100" spans="1:14" s="51" customFormat="1" ht="18.95" customHeight="1">
      <c r="A100" s="137" t="s">
        <v>246</v>
      </c>
      <c r="B100" s="137" t="s">
        <v>246</v>
      </c>
      <c r="C100" s="137" t="s">
        <v>846</v>
      </c>
      <c r="D100" s="138" t="s">
        <v>847</v>
      </c>
      <c r="E100" s="139" t="s">
        <v>178</v>
      </c>
      <c r="F100" s="137" t="s">
        <v>848</v>
      </c>
      <c r="G100" s="140" t="s">
        <v>92</v>
      </c>
      <c r="H100" s="137" t="s">
        <v>95</v>
      </c>
      <c r="I100" s="137" t="s">
        <v>228</v>
      </c>
      <c r="J100" s="141">
        <v>13</v>
      </c>
      <c r="K100" s="140">
        <v>5</v>
      </c>
      <c r="L100" s="137" t="str">
        <f t="shared" si="4"/>
        <v>Năm</v>
      </c>
      <c r="M100" s="140"/>
      <c r="N100" s="67"/>
    </row>
    <row r="101" spans="1:14" s="51" customFormat="1" ht="18.95" customHeight="1">
      <c r="A101" s="132" t="s">
        <v>247</v>
      </c>
      <c r="B101" s="137" t="s">
        <v>247</v>
      </c>
      <c r="C101" s="137" t="s">
        <v>849</v>
      </c>
      <c r="D101" s="138" t="s">
        <v>850</v>
      </c>
      <c r="E101" s="139" t="s">
        <v>178</v>
      </c>
      <c r="F101" s="137" t="s">
        <v>631</v>
      </c>
      <c r="G101" s="140" t="s">
        <v>92</v>
      </c>
      <c r="H101" s="137" t="s">
        <v>95</v>
      </c>
      <c r="I101" s="137" t="s">
        <v>99</v>
      </c>
      <c r="J101" s="141">
        <v>14</v>
      </c>
      <c r="K101" s="140">
        <v>5</v>
      </c>
      <c r="L101" s="137" t="str">
        <f t="shared" si="4"/>
        <v>Năm</v>
      </c>
      <c r="M101" s="140"/>
      <c r="N101" s="67"/>
    </row>
    <row r="102" spans="1:14" s="51" customFormat="1" ht="18.95" customHeight="1">
      <c r="A102" s="137" t="s">
        <v>248</v>
      </c>
      <c r="B102" s="137" t="s">
        <v>248</v>
      </c>
      <c r="C102" s="137" t="s">
        <v>851</v>
      </c>
      <c r="D102" s="138" t="s">
        <v>335</v>
      </c>
      <c r="E102" s="139" t="s">
        <v>852</v>
      </c>
      <c r="F102" s="137" t="s">
        <v>802</v>
      </c>
      <c r="G102" s="140" t="s">
        <v>92</v>
      </c>
      <c r="H102" s="137" t="s">
        <v>97</v>
      </c>
      <c r="I102" s="137" t="s">
        <v>99</v>
      </c>
      <c r="J102" s="141">
        <v>15</v>
      </c>
      <c r="K102" s="140">
        <v>1</v>
      </c>
      <c r="L102" s="137" t="str">
        <f t="shared" si="4"/>
        <v>Một</v>
      </c>
      <c r="M102" s="140"/>
      <c r="N102" s="67"/>
    </row>
    <row r="103" spans="1:14" s="51" customFormat="1" ht="18.95" customHeight="1">
      <c r="A103" s="132" t="s">
        <v>249</v>
      </c>
      <c r="B103" s="137" t="s">
        <v>249</v>
      </c>
      <c r="C103" s="137" t="s">
        <v>853</v>
      </c>
      <c r="D103" s="138" t="s">
        <v>854</v>
      </c>
      <c r="E103" s="139" t="s">
        <v>855</v>
      </c>
      <c r="F103" s="137" t="s">
        <v>856</v>
      </c>
      <c r="G103" s="140" t="s">
        <v>92</v>
      </c>
      <c r="H103" s="137" t="s">
        <v>97</v>
      </c>
      <c r="I103" s="137" t="s">
        <v>103</v>
      </c>
      <c r="J103" s="141">
        <v>16</v>
      </c>
      <c r="K103" s="140">
        <v>2</v>
      </c>
      <c r="L103" s="137" t="str">
        <f t="shared" si="4"/>
        <v>Hai</v>
      </c>
      <c r="M103" s="140"/>
      <c r="N103" s="67"/>
    </row>
    <row r="104" spans="1:14" s="51" customFormat="1" ht="18.95" customHeight="1">
      <c r="A104" s="137" t="s">
        <v>250</v>
      </c>
      <c r="B104" s="137" t="s">
        <v>250</v>
      </c>
      <c r="C104" s="137" t="s">
        <v>857</v>
      </c>
      <c r="D104" s="138" t="s">
        <v>858</v>
      </c>
      <c r="E104" s="139" t="s">
        <v>859</v>
      </c>
      <c r="F104" s="137" t="s">
        <v>860</v>
      </c>
      <c r="G104" s="140" t="s">
        <v>92</v>
      </c>
      <c r="H104" s="137" t="s">
        <v>97</v>
      </c>
      <c r="I104" s="137" t="s">
        <v>98</v>
      </c>
      <c r="J104" s="141">
        <v>17</v>
      </c>
      <c r="K104" s="140">
        <v>2</v>
      </c>
      <c r="L104" s="137" t="str">
        <f t="shared" si="4"/>
        <v>Hai</v>
      </c>
      <c r="M104" s="140"/>
      <c r="N104" s="67"/>
    </row>
    <row r="105" spans="1:14" s="51" customFormat="1" ht="18.95" customHeight="1">
      <c r="A105" s="132" t="s">
        <v>251</v>
      </c>
      <c r="B105" s="137" t="s">
        <v>251</v>
      </c>
      <c r="C105" s="137" t="s">
        <v>861</v>
      </c>
      <c r="D105" s="138" t="s">
        <v>110</v>
      </c>
      <c r="E105" s="139" t="s">
        <v>862</v>
      </c>
      <c r="F105" s="137" t="s">
        <v>331</v>
      </c>
      <c r="G105" s="140" t="s">
        <v>92</v>
      </c>
      <c r="H105" s="137" t="s">
        <v>95</v>
      </c>
      <c r="I105" s="137" t="s">
        <v>362</v>
      </c>
      <c r="J105" s="141">
        <v>18</v>
      </c>
      <c r="K105" s="140">
        <v>3</v>
      </c>
      <c r="L105" s="137" t="str">
        <f t="shared" si="4"/>
        <v>Ba</v>
      </c>
      <c r="M105" s="140"/>
      <c r="N105" s="67"/>
    </row>
    <row r="106" spans="1:14" s="51" customFormat="1" ht="18.95" customHeight="1">
      <c r="A106" s="137" t="s">
        <v>252</v>
      </c>
      <c r="B106" s="137" t="s">
        <v>252</v>
      </c>
      <c r="C106" s="137" t="s">
        <v>863</v>
      </c>
      <c r="D106" s="138" t="s">
        <v>110</v>
      </c>
      <c r="E106" s="139" t="s">
        <v>862</v>
      </c>
      <c r="F106" s="137" t="s">
        <v>864</v>
      </c>
      <c r="G106" s="140" t="s">
        <v>92</v>
      </c>
      <c r="H106" s="137" t="s">
        <v>95</v>
      </c>
      <c r="I106" s="137" t="s">
        <v>99</v>
      </c>
      <c r="J106" s="141">
        <v>19</v>
      </c>
      <c r="K106" s="140">
        <v>4</v>
      </c>
      <c r="L106" s="137" t="str">
        <f t="shared" si="4"/>
        <v>Bốn</v>
      </c>
      <c r="M106" s="140"/>
      <c r="N106" s="67"/>
    </row>
    <row r="107" spans="1:14" s="51" customFormat="1" ht="18.95" customHeight="1">
      <c r="A107" s="132" t="s">
        <v>253</v>
      </c>
      <c r="B107" s="137" t="s">
        <v>253</v>
      </c>
      <c r="C107" s="137" t="s">
        <v>865</v>
      </c>
      <c r="D107" s="138" t="s">
        <v>309</v>
      </c>
      <c r="E107" s="139" t="s">
        <v>866</v>
      </c>
      <c r="F107" s="137" t="s">
        <v>867</v>
      </c>
      <c r="G107" s="140" t="s">
        <v>94</v>
      </c>
      <c r="H107" s="137" t="s">
        <v>97</v>
      </c>
      <c r="I107" s="137" t="s">
        <v>102</v>
      </c>
      <c r="J107" s="141">
        <v>20</v>
      </c>
      <c r="K107" s="140">
        <v>4</v>
      </c>
      <c r="L107" s="137" t="str">
        <f t="shared" si="4"/>
        <v>Bốn</v>
      </c>
      <c r="M107" s="140"/>
      <c r="N107" s="67"/>
    </row>
    <row r="108" spans="1:14" s="51" customFormat="1" ht="18.95" customHeight="1">
      <c r="A108" s="137" t="s">
        <v>254</v>
      </c>
      <c r="B108" s="137" t="s">
        <v>254</v>
      </c>
      <c r="C108" s="137" t="s">
        <v>868</v>
      </c>
      <c r="D108" s="138" t="s">
        <v>869</v>
      </c>
      <c r="E108" s="139" t="s">
        <v>189</v>
      </c>
      <c r="F108" s="137" t="s">
        <v>870</v>
      </c>
      <c r="G108" s="140" t="s">
        <v>94</v>
      </c>
      <c r="H108" s="137" t="s">
        <v>97</v>
      </c>
      <c r="I108" s="137" t="s">
        <v>99</v>
      </c>
      <c r="J108" s="141">
        <v>21</v>
      </c>
      <c r="K108" s="140">
        <v>5</v>
      </c>
      <c r="L108" s="137" t="str">
        <f t="shared" si="4"/>
        <v>Năm</v>
      </c>
      <c r="M108" s="140"/>
      <c r="N108" s="67"/>
    </row>
    <row r="109" spans="1:14" s="51" customFormat="1" ht="18.95" customHeight="1">
      <c r="A109" s="132" t="s">
        <v>255</v>
      </c>
      <c r="B109" s="137" t="s">
        <v>255</v>
      </c>
      <c r="C109" s="137" t="s">
        <v>871</v>
      </c>
      <c r="D109" s="138" t="s">
        <v>872</v>
      </c>
      <c r="E109" s="139" t="s">
        <v>189</v>
      </c>
      <c r="F109" s="137" t="s">
        <v>873</v>
      </c>
      <c r="G109" s="140" t="s">
        <v>94</v>
      </c>
      <c r="H109" s="137" t="s">
        <v>95</v>
      </c>
      <c r="I109" s="137" t="s">
        <v>99</v>
      </c>
      <c r="J109" s="141">
        <v>22</v>
      </c>
      <c r="K109" s="140">
        <v>5</v>
      </c>
      <c r="L109" s="137" t="str">
        <f t="shared" si="4"/>
        <v>Năm</v>
      </c>
      <c r="M109" s="140"/>
      <c r="N109" s="67"/>
    </row>
    <row r="110" spans="1:14" s="51" customFormat="1" ht="18.95" customHeight="1">
      <c r="A110" s="137" t="s">
        <v>256</v>
      </c>
      <c r="B110" s="137" t="s">
        <v>256</v>
      </c>
      <c r="C110" s="137" t="s">
        <v>874</v>
      </c>
      <c r="D110" s="138" t="s">
        <v>875</v>
      </c>
      <c r="E110" s="139" t="s">
        <v>189</v>
      </c>
      <c r="F110" s="137" t="s">
        <v>333</v>
      </c>
      <c r="G110" s="140" t="s">
        <v>94</v>
      </c>
      <c r="H110" s="137" t="s">
        <v>97</v>
      </c>
      <c r="I110" s="137" t="s">
        <v>96</v>
      </c>
      <c r="J110" s="141">
        <v>23</v>
      </c>
      <c r="K110" s="140">
        <v>5</v>
      </c>
      <c r="L110" s="137" t="str">
        <f t="shared" si="4"/>
        <v>Năm</v>
      </c>
      <c r="M110" s="140"/>
      <c r="N110" s="67"/>
    </row>
    <row r="111" spans="1:14" s="51" customFormat="1" ht="18.95" customHeight="1">
      <c r="A111" s="132" t="s">
        <v>257</v>
      </c>
      <c r="B111" s="137" t="s">
        <v>257</v>
      </c>
      <c r="C111" s="137" t="s">
        <v>876</v>
      </c>
      <c r="D111" s="138" t="s">
        <v>200</v>
      </c>
      <c r="E111" s="139" t="s">
        <v>877</v>
      </c>
      <c r="F111" s="137" t="s">
        <v>878</v>
      </c>
      <c r="G111" s="140" t="s">
        <v>94</v>
      </c>
      <c r="H111" s="137" t="s">
        <v>879</v>
      </c>
      <c r="I111" s="137" t="s">
        <v>98</v>
      </c>
      <c r="J111" s="141">
        <v>24</v>
      </c>
      <c r="K111" s="140">
        <v>5</v>
      </c>
      <c r="L111" s="137" t="str">
        <f t="shared" si="4"/>
        <v>Năm</v>
      </c>
      <c r="M111" s="140"/>
      <c r="N111" s="67"/>
    </row>
    <row r="112" spans="1:14" s="51" customFormat="1" ht="18.95" customHeight="1">
      <c r="A112" s="137" t="s">
        <v>258</v>
      </c>
      <c r="B112" s="137" t="s">
        <v>258</v>
      </c>
      <c r="C112" s="137" t="s">
        <v>880</v>
      </c>
      <c r="D112" s="138" t="s">
        <v>881</v>
      </c>
      <c r="E112" s="139" t="s">
        <v>212</v>
      </c>
      <c r="F112" s="137" t="s">
        <v>882</v>
      </c>
      <c r="G112" s="140" t="s">
        <v>92</v>
      </c>
      <c r="H112" s="137" t="s">
        <v>97</v>
      </c>
      <c r="I112" s="137" t="s">
        <v>104</v>
      </c>
      <c r="J112" s="141">
        <v>25</v>
      </c>
      <c r="K112" s="140">
        <v>2</v>
      </c>
      <c r="L112" s="137" t="str">
        <f t="shared" si="4"/>
        <v>Hai</v>
      </c>
      <c r="M112" s="140"/>
      <c r="N112" s="67"/>
    </row>
    <row r="113" spans="1:14" s="51" customFormat="1" ht="18.95" customHeight="1">
      <c r="A113" s="132" t="s">
        <v>259</v>
      </c>
      <c r="B113" s="137" t="s">
        <v>259</v>
      </c>
      <c r="C113" s="137" t="s">
        <v>883</v>
      </c>
      <c r="D113" s="138" t="s">
        <v>110</v>
      </c>
      <c r="E113" s="139" t="s">
        <v>212</v>
      </c>
      <c r="F113" s="137" t="s">
        <v>884</v>
      </c>
      <c r="G113" s="140" t="s">
        <v>92</v>
      </c>
      <c r="H113" s="137" t="s">
        <v>95</v>
      </c>
      <c r="I113" s="137" t="s">
        <v>229</v>
      </c>
      <c r="J113" s="141">
        <v>123</v>
      </c>
      <c r="K113" s="140">
        <v>3</v>
      </c>
      <c r="L113" s="137" t="str">
        <f t="shared" si="4"/>
        <v>Ba</v>
      </c>
      <c r="M113" s="140"/>
      <c r="N113" s="67"/>
    </row>
    <row r="114" spans="1:14" s="51" customFormat="1" ht="18.95" customHeight="1">
      <c r="A114" s="137" t="s">
        <v>260</v>
      </c>
      <c r="B114" s="137" t="s">
        <v>260</v>
      </c>
      <c r="C114" s="137" t="s">
        <v>885</v>
      </c>
      <c r="D114" s="138" t="s">
        <v>886</v>
      </c>
      <c r="E114" s="139" t="s">
        <v>887</v>
      </c>
      <c r="F114" s="137" t="s">
        <v>307</v>
      </c>
      <c r="G114" s="140" t="s">
        <v>92</v>
      </c>
      <c r="H114" s="137" t="s">
        <v>95</v>
      </c>
      <c r="I114" s="137" t="s">
        <v>103</v>
      </c>
      <c r="J114" s="141">
        <v>124</v>
      </c>
      <c r="K114" s="140">
        <v>3</v>
      </c>
      <c r="L114" s="137" t="str">
        <f t="shared" si="4"/>
        <v>Ba</v>
      </c>
      <c r="M114" s="140"/>
      <c r="N114" s="67"/>
    </row>
    <row r="115" spans="1:14" s="51" customFormat="1" ht="18.95" customHeight="1">
      <c r="A115" s="132" t="s">
        <v>261</v>
      </c>
      <c r="B115" s="137" t="s">
        <v>261</v>
      </c>
      <c r="C115" s="137" t="s">
        <v>888</v>
      </c>
      <c r="D115" s="138" t="s">
        <v>889</v>
      </c>
      <c r="E115" s="139" t="s">
        <v>152</v>
      </c>
      <c r="F115" s="137" t="s">
        <v>890</v>
      </c>
      <c r="G115" s="140" t="s">
        <v>94</v>
      </c>
      <c r="H115" s="137" t="s">
        <v>891</v>
      </c>
      <c r="I115" s="137" t="s">
        <v>99</v>
      </c>
      <c r="J115" s="141">
        <v>125</v>
      </c>
      <c r="K115" s="140">
        <v>3</v>
      </c>
      <c r="L115" s="137" t="str">
        <f t="shared" si="4"/>
        <v>Ba</v>
      </c>
      <c r="M115" s="140"/>
      <c r="N115" s="67"/>
    </row>
    <row r="116" spans="1:14" s="51" customFormat="1" ht="18.95" customHeight="1">
      <c r="A116" s="137" t="s">
        <v>262</v>
      </c>
      <c r="B116" s="137" t="s">
        <v>262</v>
      </c>
      <c r="C116" s="137" t="s">
        <v>892</v>
      </c>
      <c r="D116" s="138" t="s">
        <v>893</v>
      </c>
      <c r="E116" s="139" t="s">
        <v>152</v>
      </c>
      <c r="F116" s="137" t="s">
        <v>894</v>
      </c>
      <c r="G116" s="140" t="s">
        <v>94</v>
      </c>
      <c r="H116" s="137" t="s">
        <v>95</v>
      </c>
      <c r="I116" s="137" t="s">
        <v>99</v>
      </c>
      <c r="J116" s="141">
        <v>126</v>
      </c>
      <c r="K116" s="140">
        <v>4</v>
      </c>
      <c r="L116" s="137" t="str">
        <f t="shared" si="4"/>
        <v>Bốn</v>
      </c>
      <c r="M116" s="140"/>
      <c r="N116" s="67"/>
    </row>
    <row r="117" spans="1:14" s="51" customFormat="1" ht="18.95" customHeight="1">
      <c r="A117" s="132" t="s">
        <v>263</v>
      </c>
      <c r="B117" s="137" t="s">
        <v>263</v>
      </c>
      <c r="C117" s="137" t="s">
        <v>327</v>
      </c>
      <c r="D117" s="138" t="s">
        <v>310</v>
      </c>
      <c r="E117" s="139" t="s">
        <v>328</v>
      </c>
      <c r="F117" s="137" t="s">
        <v>329</v>
      </c>
      <c r="G117" s="140" t="s">
        <v>94</v>
      </c>
      <c r="H117" s="137" t="s">
        <v>372</v>
      </c>
      <c r="I117" s="137" t="s">
        <v>168</v>
      </c>
      <c r="J117" s="141">
        <v>127</v>
      </c>
      <c r="K117" s="140">
        <v>3</v>
      </c>
      <c r="L117" s="137" t="str">
        <f t="shared" si="4"/>
        <v>Ba</v>
      </c>
      <c r="M117" s="140"/>
      <c r="N117" s="67" t="e">
        <f>VLOOKUP(C117,#REF!,13,0)</f>
        <v>#REF!</v>
      </c>
    </row>
    <row r="118" spans="1:14" s="51" customFormat="1" ht="18.95" customHeight="1">
      <c r="A118" s="137" t="s">
        <v>264</v>
      </c>
      <c r="B118" s="137" t="s">
        <v>264</v>
      </c>
      <c r="C118" s="137" t="s">
        <v>895</v>
      </c>
      <c r="D118" s="138" t="s">
        <v>896</v>
      </c>
      <c r="E118" s="139" t="s">
        <v>92</v>
      </c>
      <c r="F118" s="137" t="s">
        <v>593</v>
      </c>
      <c r="G118" s="140" t="s">
        <v>92</v>
      </c>
      <c r="H118" s="137" t="s">
        <v>100</v>
      </c>
      <c r="I118" s="137" t="s">
        <v>104</v>
      </c>
      <c r="J118" s="141">
        <v>128</v>
      </c>
      <c r="K118" s="140">
        <v>3</v>
      </c>
      <c r="L118" s="137" t="str">
        <f t="shared" si="4"/>
        <v>Ba</v>
      </c>
      <c r="M118" s="140"/>
      <c r="N118" s="67" t="e">
        <f>VLOOKUP(C118,#REF!,13,0)</f>
        <v>#REF!</v>
      </c>
    </row>
    <row r="119" spans="1:14" s="51" customFormat="1" ht="18.95" customHeight="1">
      <c r="A119" s="132" t="s">
        <v>265</v>
      </c>
      <c r="B119" s="137" t="s">
        <v>265</v>
      </c>
      <c r="C119" s="137" t="s">
        <v>897</v>
      </c>
      <c r="D119" s="138" t="s">
        <v>110</v>
      </c>
      <c r="E119" s="139" t="s">
        <v>92</v>
      </c>
      <c r="F119" s="137" t="s">
        <v>898</v>
      </c>
      <c r="G119" s="140" t="s">
        <v>92</v>
      </c>
      <c r="H119" s="137" t="s">
        <v>95</v>
      </c>
      <c r="I119" s="137" t="s">
        <v>99</v>
      </c>
      <c r="J119" s="141">
        <v>129</v>
      </c>
      <c r="K119" s="140">
        <v>2</v>
      </c>
      <c r="L119" s="137" t="str">
        <f t="shared" si="4"/>
        <v>Hai</v>
      </c>
      <c r="M119" s="140"/>
      <c r="N119" s="67" t="e">
        <f>VLOOKUP(C119,#REF!,13,0)</f>
        <v>#REF!</v>
      </c>
    </row>
    <row r="120" spans="1:14" s="51" customFormat="1" ht="18.95" customHeight="1">
      <c r="A120" s="137" t="s">
        <v>899</v>
      </c>
      <c r="B120" s="137" t="s">
        <v>899</v>
      </c>
      <c r="C120" s="137" t="s">
        <v>900</v>
      </c>
      <c r="D120" s="138" t="s">
        <v>901</v>
      </c>
      <c r="E120" s="139" t="s">
        <v>330</v>
      </c>
      <c r="F120" s="137" t="s">
        <v>902</v>
      </c>
      <c r="G120" s="140" t="s">
        <v>94</v>
      </c>
      <c r="H120" s="137" t="s">
        <v>95</v>
      </c>
      <c r="I120" s="137" t="s">
        <v>99</v>
      </c>
      <c r="J120" s="141">
        <v>130</v>
      </c>
      <c r="K120" s="140">
        <v>4</v>
      </c>
      <c r="L120" s="137" t="str">
        <f t="shared" si="4"/>
        <v>Bốn</v>
      </c>
      <c r="M120" s="140"/>
      <c r="N120" s="67" t="e">
        <f>VLOOKUP(C120,#REF!,13,0)</f>
        <v>#REF!</v>
      </c>
    </row>
    <row r="121" spans="1:14" s="51" customFormat="1" ht="18.95" customHeight="1">
      <c r="A121" s="132" t="s">
        <v>903</v>
      </c>
      <c r="B121" s="137" t="s">
        <v>903</v>
      </c>
      <c r="C121" s="137" t="s">
        <v>904</v>
      </c>
      <c r="D121" s="138" t="s">
        <v>303</v>
      </c>
      <c r="E121" s="139" t="s">
        <v>330</v>
      </c>
      <c r="F121" s="137" t="s">
        <v>905</v>
      </c>
      <c r="G121" s="140" t="s">
        <v>94</v>
      </c>
      <c r="H121" s="137" t="s">
        <v>95</v>
      </c>
      <c r="I121" s="137" t="s">
        <v>99</v>
      </c>
      <c r="J121" s="141">
        <v>131</v>
      </c>
      <c r="K121" s="140">
        <v>5</v>
      </c>
      <c r="L121" s="137" t="str">
        <f t="shared" si="4"/>
        <v>Năm</v>
      </c>
      <c r="M121" s="140"/>
      <c r="N121" s="67" t="e">
        <f>VLOOKUP(C121,#REF!,13,0)</f>
        <v>#REF!</v>
      </c>
    </row>
    <row r="122" spans="1:14" s="51" customFormat="1" ht="18.95" customHeight="1">
      <c r="A122" s="137" t="s">
        <v>906</v>
      </c>
      <c r="B122" s="137" t="s">
        <v>906</v>
      </c>
      <c r="C122" s="137" t="s">
        <v>907</v>
      </c>
      <c r="D122" s="138" t="s">
        <v>908</v>
      </c>
      <c r="E122" s="139" t="s">
        <v>909</v>
      </c>
      <c r="F122" s="137" t="s">
        <v>910</v>
      </c>
      <c r="G122" s="140" t="s">
        <v>92</v>
      </c>
      <c r="H122" s="137" t="s">
        <v>95</v>
      </c>
      <c r="I122" s="137" t="s">
        <v>169</v>
      </c>
      <c r="J122" s="141">
        <v>132</v>
      </c>
      <c r="K122" s="140">
        <v>3</v>
      </c>
      <c r="L122" s="137" t="str">
        <f t="shared" si="4"/>
        <v>Ba</v>
      </c>
      <c r="M122" s="140"/>
      <c r="N122" s="67" t="e">
        <f>VLOOKUP(C122,#REF!,13,0)</f>
        <v>#REF!</v>
      </c>
    </row>
    <row r="123" spans="1:14" s="51" customFormat="1" ht="18.95" customHeight="1">
      <c r="A123" s="132" t="s">
        <v>911</v>
      </c>
      <c r="B123" s="137" t="s">
        <v>911</v>
      </c>
      <c r="C123" s="137" t="s">
        <v>912</v>
      </c>
      <c r="D123" s="138" t="s">
        <v>913</v>
      </c>
      <c r="E123" s="139" t="s">
        <v>914</v>
      </c>
      <c r="F123" s="137" t="s">
        <v>915</v>
      </c>
      <c r="G123" s="140" t="s">
        <v>92</v>
      </c>
      <c r="H123" s="137" t="s">
        <v>95</v>
      </c>
      <c r="I123" s="137" t="s">
        <v>99</v>
      </c>
      <c r="J123" s="141">
        <v>133</v>
      </c>
      <c r="K123" s="140">
        <v>3</v>
      </c>
      <c r="L123" s="137" t="str">
        <f t="shared" si="4"/>
        <v>Ba</v>
      </c>
      <c r="M123" s="140"/>
      <c r="N123" s="67" t="e">
        <f>VLOOKUP(C123,#REF!,13,0)</f>
        <v>#REF!</v>
      </c>
    </row>
    <row r="124" spans="1:14" s="51" customFormat="1" ht="18.95" customHeight="1">
      <c r="A124" s="137" t="s">
        <v>916</v>
      </c>
      <c r="B124" s="137" t="s">
        <v>916</v>
      </c>
      <c r="C124" s="137" t="s">
        <v>917</v>
      </c>
      <c r="D124" s="138" t="s">
        <v>346</v>
      </c>
      <c r="E124" s="139" t="s">
        <v>332</v>
      </c>
      <c r="F124" s="137" t="s">
        <v>918</v>
      </c>
      <c r="G124" s="140" t="s">
        <v>94</v>
      </c>
      <c r="H124" s="137" t="s">
        <v>95</v>
      </c>
      <c r="I124" s="137" t="s">
        <v>99</v>
      </c>
      <c r="J124" s="141">
        <v>134</v>
      </c>
      <c r="K124" s="140">
        <v>4</v>
      </c>
      <c r="L124" s="137" t="str">
        <f t="shared" si="4"/>
        <v>Bốn</v>
      </c>
      <c r="M124" s="140"/>
      <c r="N124" s="67" t="e">
        <f>VLOOKUP(C124,#REF!,13,0)</f>
        <v>#REF!</v>
      </c>
    </row>
    <row r="125" spans="1:14" s="51" customFormat="1" ht="18.95" customHeight="1">
      <c r="A125" s="132" t="s">
        <v>919</v>
      </c>
      <c r="B125" s="137" t="s">
        <v>919</v>
      </c>
      <c r="C125" s="137" t="s">
        <v>920</v>
      </c>
      <c r="D125" s="138" t="s">
        <v>921</v>
      </c>
      <c r="E125" s="139" t="s">
        <v>922</v>
      </c>
      <c r="F125" s="137" t="s">
        <v>882</v>
      </c>
      <c r="G125" s="140" t="s">
        <v>94</v>
      </c>
      <c r="H125" s="137" t="s">
        <v>100</v>
      </c>
      <c r="I125" s="137" t="s">
        <v>96</v>
      </c>
      <c r="J125" s="141">
        <v>135</v>
      </c>
      <c r="K125" s="140">
        <v>5</v>
      </c>
      <c r="L125" s="137" t="str">
        <f t="shared" si="4"/>
        <v>Năm</v>
      </c>
      <c r="M125" s="140"/>
      <c r="N125" s="67" t="e">
        <f>VLOOKUP(C125,#REF!,13,0)</f>
        <v>#REF!</v>
      </c>
    </row>
    <row r="126" spans="1:14" s="51" customFormat="1" ht="18.95" customHeight="1">
      <c r="A126" s="137" t="s">
        <v>923</v>
      </c>
      <c r="B126" s="137" t="s">
        <v>923</v>
      </c>
      <c r="C126" s="137" t="s">
        <v>924</v>
      </c>
      <c r="D126" s="138" t="s">
        <v>63</v>
      </c>
      <c r="E126" s="139" t="s">
        <v>925</v>
      </c>
      <c r="F126" s="137" t="s">
        <v>926</v>
      </c>
      <c r="G126" s="140" t="s">
        <v>94</v>
      </c>
      <c r="H126" s="137" t="s">
        <v>95</v>
      </c>
      <c r="I126" s="137" t="s">
        <v>105</v>
      </c>
      <c r="J126" s="141">
        <v>136</v>
      </c>
      <c r="K126" s="140">
        <v>3</v>
      </c>
      <c r="L126" s="137" t="str">
        <f t="shared" si="4"/>
        <v>Ba</v>
      </c>
      <c r="M126" s="140"/>
      <c r="N126" s="67" t="e">
        <f>VLOOKUP(C126,#REF!,13,0)</f>
        <v>#REF!</v>
      </c>
    </row>
    <row r="127" spans="1:14" s="51" customFormat="1" ht="18.95" customHeight="1">
      <c r="A127" s="132" t="s">
        <v>927</v>
      </c>
      <c r="B127" s="137" t="s">
        <v>927</v>
      </c>
      <c r="C127" s="137" t="s">
        <v>928</v>
      </c>
      <c r="D127" s="138" t="s">
        <v>351</v>
      </c>
      <c r="E127" s="139" t="s">
        <v>929</v>
      </c>
      <c r="F127" s="137" t="s">
        <v>234</v>
      </c>
      <c r="G127" s="140" t="s">
        <v>94</v>
      </c>
      <c r="H127" s="137" t="s">
        <v>95</v>
      </c>
      <c r="I127" s="137" t="s">
        <v>363</v>
      </c>
      <c r="J127" s="141">
        <v>137</v>
      </c>
      <c r="K127" s="140">
        <v>4</v>
      </c>
      <c r="L127" s="137" t="str">
        <f t="shared" si="4"/>
        <v>Bốn</v>
      </c>
      <c r="M127" s="140"/>
      <c r="N127" s="67" t="e">
        <f>VLOOKUP(C127,#REF!,13,0)</f>
        <v>#REF!</v>
      </c>
    </row>
    <row r="128" spans="1:14" s="51" customFormat="1" ht="18.95" customHeight="1">
      <c r="A128" s="137" t="s">
        <v>930</v>
      </c>
      <c r="B128" s="137" t="s">
        <v>930</v>
      </c>
      <c r="C128" s="137" t="s">
        <v>931</v>
      </c>
      <c r="D128" s="138" t="s">
        <v>932</v>
      </c>
      <c r="E128" s="139" t="s">
        <v>933</v>
      </c>
      <c r="F128" s="137" t="s">
        <v>934</v>
      </c>
      <c r="G128" s="140" t="s">
        <v>92</v>
      </c>
      <c r="H128" s="137" t="s">
        <v>97</v>
      </c>
      <c r="I128" s="137" t="s">
        <v>96</v>
      </c>
      <c r="J128" s="141">
        <v>138</v>
      </c>
      <c r="K128" s="140">
        <v>2</v>
      </c>
      <c r="L128" s="137" t="str">
        <f t="shared" si="4"/>
        <v>Hai</v>
      </c>
      <c r="M128" s="140"/>
      <c r="N128" s="67" t="e">
        <f>VLOOKUP(C128,#REF!,13,0)</f>
        <v>#REF!</v>
      </c>
    </row>
    <row r="129" spans="1:14" s="51" customFormat="1" ht="18.95" customHeight="1">
      <c r="A129" s="132" t="s">
        <v>935</v>
      </c>
      <c r="B129" s="137" t="s">
        <v>935</v>
      </c>
      <c r="C129" s="137" t="s">
        <v>936</v>
      </c>
      <c r="D129" s="138" t="s">
        <v>937</v>
      </c>
      <c r="E129" s="139" t="s">
        <v>933</v>
      </c>
      <c r="F129" s="137" t="s">
        <v>938</v>
      </c>
      <c r="G129" s="140" t="s">
        <v>94</v>
      </c>
      <c r="H129" s="137" t="s">
        <v>95</v>
      </c>
      <c r="I129" s="137" t="s">
        <v>229</v>
      </c>
      <c r="J129" s="141" t="s">
        <v>162</v>
      </c>
      <c r="K129" s="140" t="s">
        <v>162</v>
      </c>
      <c r="L129" s="137" t="s">
        <v>162</v>
      </c>
      <c r="M129" s="140" t="s">
        <v>1408</v>
      </c>
      <c r="N129" s="67" t="e">
        <f>VLOOKUP(C129,#REF!,13,0)</f>
        <v>#REF!</v>
      </c>
    </row>
    <row r="130" spans="1:14" s="51" customFormat="1" ht="18.95" customHeight="1">
      <c r="A130" s="137" t="s">
        <v>939</v>
      </c>
      <c r="B130" s="137" t="s">
        <v>939</v>
      </c>
      <c r="C130" s="137" t="s">
        <v>940</v>
      </c>
      <c r="D130" s="138" t="s">
        <v>941</v>
      </c>
      <c r="E130" s="139" t="s">
        <v>942</v>
      </c>
      <c r="F130" s="137" t="s">
        <v>943</v>
      </c>
      <c r="G130" s="140" t="s">
        <v>94</v>
      </c>
      <c r="H130" s="137" t="s">
        <v>117</v>
      </c>
      <c r="I130" s="137" t="s">
        <v>165</v>
      </c>
      <c r="J130" s="141">
        <v>139</v>
      </c>
      <c r="K130" s="140">
        <v>3</v>
      </c>
      <c r="L130" s="137" t="str">
        <f t="shared" ref="L130:L146" si="5">IF(AND(K130=0),"Không",IF(AND(K130=0.5),"Không phẩy năm",IF(AND(K130=1),"Một",IF(AND(K130=1.5),"Một phẩy năm",IF(AND(K130=2),"Hai",IF(AND(K130=2.5),"Hai phẩy năm",IF(AND(K130=3),"Ba",IF(AND(K130=3.5),"Ba phẩy năm",IF(AND(K130=4),"Bốn",IF(AND(K130=4.5),"Bốn phẩy năm","Năm"))))))))))</f>
        <v>Ba</v>
      </c>
      <c r="M130" s="140"/>
      <c r="N130" s="67" t="e">
        <f>VLOOKUP(C130,#REF!,13,0)</f>
        <v>#REF!</v>
      </c>
    </row>
    <row r="131" spans="1:14" s="51" customFormat="1" ht="18.95" customHeight="1">
      <c r="A131" s="132" t="s">
        <v>944</v>
      </c>
      <c r="B131" s="137" t="s">
        <v>944</v>
      </c>
      <c r="C131" s="137" t="s">
        <v>945</v>
      </c>
      <c r="D131" s="138" t="s">
        <v>310</v>
      </c>
      <c r="E131" s="139" t="s">
        <v>946</v>
      </c>
      <c r="F131" s="137" t="s">
        <v>947</v>
      </c>
      <c r="G131" s="140" t="s">
        <v>94</v>
      </c>
      <c r="H131" s="137" t="s">
        <v>372</v>
      </c>
      <c r="I131" s="137" t="s">
        <v>168</v>
      </c>
      <c r="J131" s="141">
        <v>140</v>
      </c>
      <c r="K131" s="140">
        <v>3</v>
      </c>
      <c r="L131" s="137" t="str">
        <f t="shared" si="5"/>
        <v>Ba</v>
      </c>
      <c r="M131" s="140"/>
      <c r="N131" s="67" t="e">
        <f>VLOOKUP(C131,#REF!,13,0)</f>
        <v>#REF!</v>
      </c>
    </row>
    <row r="132" spans="1:14" s="51" customFormat="1" ht="18.95" customHeight="1">
      <c r="A132" s="137" t="s">
        <v>948</v>
      </c>
      <c r="B132" s="137" t="s">
        <v>948</v>
      </c>
      <c r="C132" s="137" t="s">
        <v>949</v>
      </c>
      <c r="D132" s="138" t="s">
        <v>950</v>
      </c>
      <c r="E132" s="139" t="s">
        <v>951</v>
      </c>
      <c r="F132" s="137" t="s">
        <v>593</v>
      </c>
      <c r="G132" s="140" t="s">
        <v>92</v>
      </c>
      <c r="H132" s="137" t="s">
        <v>97</v>
      </c>
      <c r="I132" s="137" t="s">
        <v>99</v>
      </c>
      <c r="J132" s="141">
        <v>141</v>
      </c>
      <c r="K132" s="140">
        <v>3</v>
      </c>
      <c r="L132" s="137" t="str">
        <f t="shared" si="5"/>
        <v>Ba</v>
      </c>
      <c r="M132" s="140"/>
      <c r="N132" s="67" t="e">
        <f>VLOOKUP(C132,#REF!,13,0)</f>
        <v>#REF!</v>
      </c>
    </row>
    <row r="133" spans="1:14" s="51" customFormat="1" ht="18.95" customHeight="1">
      <c r="A133" s="132" t="s">
        <v>952</v>
      </c>
      <c r="B133" s="137" t="s">
        <v>952</v>
      </c>
      <c r="C133" s="137" t="s">
        <v>953</v>
      </c>
      <c r="D133" s="138" t="s">
        <v>954</v>
      </c>
      <c r="E133" s="139" t="s">
        <v>955</v>
      </c>
      <c r="F133" s="137" t="s">
        <v>956</v>
      </c>
      <c r="G133" s="140" t="s">
        <v>92</v>
      </c>
      <c r="H133" s="137" t="s">
        <v>100</v>
      </c>
      <c r="I133" s="137" t="s">
        <v>101</v>
      </c>
      <c r="J133" s="141">
        <v>142</v>
      </c>
      <c r="K133" s="140">
        <v>3</v>
      </c>
      <c r="L133" s="137" t="str">
        <f t="shared" si="5"/>
        <v>Ba</v>
      </c>
      <c r="M133" s="140"/>
      <c r="N133" s="67" t="e">
        <f>VLOOKUP(C133,#REF!,13,0)</f>
        <v>#REF!</v>
      </c>
    </row>
    <row r="134" spans="1:14" s="51" customFormat="1" ht="18.95" customHeight="1">
      <c r="A134" s="137" t="s">
        <v>957</v>
      </c>
      <c r="B134" s="137" t="s">
        <v>957</v>
      </c>
      <c r="C134" s="137" t="s">
        <v>958</v>
      </c>
      <c r="D134" s="138" t="s">
        <v>959</v>
      </c>
      <c r="E134" s="139" t="s">
        <v>960</v>
      </c>
      <c r="F134" s="137" t="s">
        <v>742</v>
      </c>
      <c r="G134" s="140" t="s">
        <v>94</v>
      </c>
      <c r="H134" s="137" t="s">
        <v>95</v>
      </c>
      <c r="I134" s="137" t="s">
        <v>99</v>
      </c>
      <c r="J134" s="141">
        <v>143</v>
      </c>
      <c r="K134" s="140">
        <v>5</v>
      </c>
      <c r="L134" s="137" t="str">
        <f t="shared" si="5"/>
        <v>Năm</v>
      </c>
      <c r="M134" s="140"/>
      <c r="N134" s="67" t="e">
        <f>VLOOKUP(C134,#REF!,13,0)</f>
        <v>#REF!</v>
      </c>
    </row>
    <row r="135" spans="1:14" s="51" customFormat="1" ht="18.95" customHeight="1">
      <c r="A135" s="132" t="s">
        <v>961</v>
      </c>
      <c r="B135" s="137" t="s">
        <v>961</v>
      </c>
      <c r="C135" s="137" t="s">
        <v>962</v>
      </c>
      <c r="D135" s="138" t="s">
        <v>963</v>
      </c>
      <c r="E135" s="139" t="s">
        <v>344</v>
      </c>
      <c r="F135" s="137" t="s">
        <v>964</v>
      </c>
      <c r="G135" s="140" t="s">
        <v>94</v>
      </c>
      <c r="H135" s="137" t="s">
        <v>95</v>
      </c>
      <c r="I135" s="137" t="s">
        <v>99</v>
      </c>
      <c r="J135" s="141">
        <v>144</v>
      </c>
      <c r="K135" s="140">
        <v>4</v>
      </c>
      <c r="L135" s="137" t="str">
        <f t="shared" si="5"/>
        <v>Bốn</v>
      </c>
      <c r="M135" s="140"/>
      <c r="N135" s="67" t="e">
        <f>VLOOKUP(C135,#REF!,13,0)</f>
        <v>#REF!</v>
      </c>
    </row>
    <row r="136" spans="1:14" s="51" customFormat="1" ht="18.95" customHeight="1">
      <c r="A136" s="137" t="s">
        <v>965</v>
      </c>
      <c r="B136" s="137" t="s">
        <v>965</v>
      </c>
      <c r="C136" s="137" t="s">
        <v>966</v>
      </c>
      <c r="D136" s="138" t="s">
        <v>967</v>
      </c>
      <c r="E136" s="139" t="s">
        <v>153</v>
      </c>
      <c r="F136" s="137" t="s">
        <v>968</v>
      </c>
      <c r="G136" s="140" t="s">
        <v>92</v>
      </c>
      <c r="H136" s="137" t="s">
        <v>97</v>
      </c>
      <c r="I136" s="137" t="s">
        <v>96</v>
      </c>
      <c r="J136" s="141">
        <v>145</v>
      </c>
      <c r="K136" s="140">
        <v>3</v>
      </c>
      <c r="L136" s="137" t="str">
        <f t="shared" si="5"/>
        <v>Ba</v>
      </c>
      <c r="M136" s="140"/>
      <c r="N136" s="67" t="e">
        <f>VLOOKUP(C136,#REF!,13,0)</f>
        <v>#REF!</v>
      </c>
    </row>
    <row r="137" spans="1:14" s="51" customFormat="1" ht="18.95" customHeight="1">
      <c r="A137" s="132" t="s">
        <v>969</v>
      </c>
      <c r="B137" s="137" t="s">
        <v>969</v>
      </c>
      <c r="C137" s="137" t="s">
        <v>970</v>
      </c>
      <c r="D137" s="138" t="s">
        <v>937</v>
      </c>
      <c r="E137" s="139" t="s">
        <v>971</v>
      </c>
      <c r="F137" s="137" t="s">
        <v>972</v>
      </c>
      <c r="G137" s="140" t="s">
        <v>94</v>
      </c>
      <c r="H137" s="137" t="s">
        <v>95</v>
      </c>
      <c r="I137" s="137" t="s">
        <v>973</v>
      </c>
      <c r="J137" s="141">
        <v>146</v>
      </c>
      <c r="K137" s="140">
        <v>3</v>
      </c>
      <c r="L137" s="137" t="str">
        <f t="shared" si="5"/>
        <v>Ba</v>
      </c>
      <c r="M137" s="140"/>
      <c r="N137" s="67" t="e">
        <f>VLOOKUP(C137,#REF!,13,0)</f>
        <v>#REF!</v>
      </c>
    </row>
    <row r="138" spans="1:14" s="51" customFormat="1" ht="18.95" customHeight="1">
      <c r="A138" s="137" t="s">
        <v>974</v>
      </c>
      <c r="B138" s="137" t="s">
        <v>974</v>
      </c>
      <c r="C138" s="137" t="s">
        <v>975</v>
      </c>
      <c r="D138" s="138" t="s">
        <v>211</v>
      </c>
      <c r="E138" s="139" t="s">
        <v>345</v>
      </c>
      <c r="F138" s="137" t="s">
        <v>976</v>
      </c>
      <c r="G138" s="140" t="s">
        <v>92</v>
      </c>
      <c r="H138" s="137" t="s">
        <v>95</v>
      </c>
      <c r="I138" s="137" t="s">
        <v>99</v>
      </c>
      <c r="J138" s="141">
        <v>147</v>
      </c>
      <c r="K138" s="140">
        <v>3</v>
      </c>
      <c r="L138" s="137" t="str">
        <f t="shared" si="5"/>
        <v>Ba</v>
      </c>
      <c r="M138" s="140"/>
      <c r="N138" s="67" t="e">
        <f>VLOOKUP(C138,#REF!,13,0)</f>
        <v>#REF!</v>
      </c>
    </row>
    <row r="139" spans="1:14" s="51" customFormat="1" ht="18.95" customHeight="1">
      <c r="A139" s="132" t="s">
        <v>977</v>
      </c>
      <c r="B139" s="137" t="s">
        <v>977</v>
      </c>
      <c r="C139" s="137" t="s">
        <v>978</v>
      </c>
      <c r="D139" s="138" t="s">
        <v>110</v>
      </c>
      <c r="E139" s="139" t="s">
        <v>345</v>
      </c>
      <c r="F139" s="137" t="s">
        <v>979</v>
      </c>
      <c r="G139" s="140" t="s">
        <v>92</v>
      </c>
      <c r="H139" s="137" t="s">
        <v>97</v>
      </c>
      <c r="I139" s="137" t="s">
        <v>99</v>
      </c>
      <c r="J139" s="141">
        <v>173</v>
      </c>
      <c r="K139" s="140">
        <v>2</v>
      </c>
      <c r="L139" s="137" t="str">
        <f t="shared" si="5"/>
        <v>Hai</v>
      </c>
      <c r="M139" s="140"/>
      <c r="N139" s="67" t="e">
        <f>VLOOKUP(C139,#REF!,13,0)</f>
        <v>#REF!</v>
      </c>
    </row>
    <row r="140" spans="1:14" s="51" customFormat="1" ht="18.95" customHeight="1">
      <c r="A140" s="137" t="s">
        <v>980</v>
      </c>
      <c r="B140" s="137" t="s">
        <v>980</v>
      </c>
      <c r="C140" s="137" t="s">
        <v>981</v>
      </c>
      <c r="D140" s="138" t="s">
        <v>982</v>
      </c>
      <c r="E140" s="139" t="s">
        <v>154</v>
      </c>
      <c r="F140" s="137" t="s">
        <v>983</v>
      </c>
      <c r="G140" s="140" t="s">
        <v>92</v>
      </c>
      <c r="H140" s="137" t="s">
        <v>100</v>
      </c>
      <c r="I140" s="137" t="s">
        <v>101</v>
      </c>
      <c r="J140" s="141">
        <v>174</v>
      </c>
      <c r="K140" s="140">
        <v>3</v>
      </c>
      <c r="L140" s="137" t="str">
        <f t="shared" si="5"/>
        <v>Ba</v>
      </c>
      <c r="M140" s="140"/>
      <c r="N140" s="67" t="e">
        <f>VLOOKUP(C140,#REF!,13,0)</f>
        <v>#REF!</v>
      </c>
    </row>
    <row r="141" spans="1:14" s="51" customFormat="1" ht="18.95" customHeight="1">
      <c r="A141" s="132" t="s">
        <v>984</v>
      </c>
      <c r="B141" s="137" t="s">
        <v>984</v>
      </c>
      <c r="C141" s="137" t="s">
        <v>985</v>
      </c>
      <c r="D141" s="138" t="s">
        <v>986</v>
      </c>
      <c r="E141" s="139" t="s">
        <v>154</v>
      </c>
      <c r="F141" s="137" t="s">
        <v>336</v>
      </c>
      <c r="G141" s="140" t="s">
        <v>94</v>
      </c>
      <c r="H141" s="137" t="s">
        <v>95</v>
      </c>
      <c r="I141" s="137" t="s">
        <v>99</v>
      </c>
      <c r="J141" s="141">
        <v>175</v>
      </c>
      <c r="K141" s="140">
        <v>4</v>
      </c>
      <c r="L141" s="137" t="str">
        <f t="shared" si="5"/>
        <v>Bốn</v>
      </c>
      <c r="M141" s="140"/>
      <c r="N141" s="67" t="e">
        <f>VLOOKUP(C141,#REF!,13,0)</f>
        <v>#REF!</v>
      </c>
    </row>
    <row r="142" spans="1:14" s="51" customFormat="1" ht="18.95" customHeight="1">
      <c r="A142" s="137" t="s">
        <v>987</v>
      </c>
      <c r="B142" s="137" t="s">
        <v>987</v>
      </c>
      <c r="C142" s="137" t="s">
        <v>988</v>
      </c>
      <c r="D142" s="138" t="s">
        <v>989</v>
      </c>
      <c r="E142" s="139" t="s">
        <v>990</v>
      </c>
      <c r="F142" s="137" t="s">
        <v>991</v>
      </c>
      <c r="G142" s="140" t="s">
        <v>92</v>
      </c>
      <c r="H142" s="137" t="s">
        <v>97</v>
      </c>
      <c r="I142" s="137" t="s">
        <v>229</v>
      </c>
      <c r="J142" s="141">
        <v>176</v>
      </c>
      <c r="K142" s="140">
        <v>3</v>
      </c>
      <c r="L142" s="137" t="str">
        <f t="shared" si="5"/>
        <v>Ba</v>
      </c>
      <c r="M142" s="140"/>
      <c r="N142" s="67" t="e">
        <f>VLOOKUP(C142,#REF!,13,0)</f>
        <v>#REF!</v>
      </c>
    </row>
    <row r="143" spans="1:14" s="51" customFormat="1" ht="18.95" customHeight="1">
      <c r="A143" s="132" t="s">
        <v>992</v>
      </c>
      <c r="B143" s="137" t="s">
        <v>992</v>
      </c>
      <c r="C143" s="137" t="s">
        <v>993</v>
      </c>
      <c r="D143" s="138" t="s">
        <v>994</v>
      </c>
      <c r="E143" s="139" t="s">
        <v>995</v>
      </c>
      <c r="F143" s="137" t="s">
        <v>996</v>
      </c>
      <c r="G143" s="140" t="s">
        <v>92</v>
      </c>
      <c r="H143" s="137" t="s">
        <v>372</v>
      </c>
      <c r="I143" s="137" t="s">
        <v>169</v>
      </c>
      <c r="J143" s="141">
        <v>177</v>
      </c>
      <c r="K143" s="140">
        <v>3</v>
      </c>
      <c r="L143" s="137" t="str">
        <f t="shared" si="5"/>
        <v>Ba</v>
      </c>
      <c r="M143" s="140"/>
      <c r="N143" s="67" t="e">
        <f>VLOOKUP(C143,#REF!,13,0)</f>
        <v>#REF!</v>
      </c>
    </row>
    <row r="144" spans="1:14" s="51" customFormat="1" ht="18.95" customHeight="1">
      <c r="A144" s="137" t="s">
        <v>997</v>
      </c>
      <c r="B144" s="137" t="s">
        <v>997</v>
      </c>
      <c r="C144" s="137" t="s">
        <v>998</v>
      </c>
      <c r="D144" s="138" t="s">
        <v>994</v>
      </c>
      <c r="E144" s="139" t="s">
        <v>999</v>
      </c>
      <c r="F144" s="137" t="s">
        <v>1000</v>
      </c>
      <c r="G144" s="140" t="s">
        <v>92</v>
      </c>
      <c r="H144" s="137" t="s">
        <v>372</v>
      </c>
      <c r="I144" s="137" t="s">
        <v>112</v>
      </c>
      <c r="J144" s="141">
        <v>178</v>
      </c>
      <c r="K144" s="140">
        <v>1</v>
      </c>
      <c r="L144" s="137" t="str">
        <f t="shared" si="5"/>
        <v>Một</v>
      </c>
      <c r="M144" s="140"/>
      <c r="N144" s="67" t="e">
        <f>VLOOKUP(C144,#REF!,13,0)</f>
        <v>#REF!</v>
      </c>
    </row>
    <row r="145" spans="1:14" s="51" customFormat="1" ht="18.95" customHeight="1">
      <c r="A145" s="132" t="s">
        <v>1001</v>
      </c>
      <c r="B145" s="137" t="s">
        <v>1001</v>
      </c>
      <c r="C145" s="137" t="s">
        <v>1002</v>
      </c>
      <c r="D145" s="138" t="s">
        <v>1003</v>
      </c>
      <c r="E145" s="139" t="s">
        <v>1004</v>
      </c>
      <c r="F145" s="137" t="s">
        <v>1005</v>
      </c>
      <c r="G145" s="140" t="s">
        <v>92</v>
      </c>
      <c r="H145" s="137" t="s">
        <v>372</v>
      </c>
      <c r="I145" s="137" t="s">
        <v>168</v>
      </c>
      <c r="J145" s="141">
        <v>179</v>
      </c>
      <c r="K145" s="140">
        <v>3</v>
      </c>
      <c r="L145" s="137" t="str">
        <f t="shared" si="5"/>
        <v>Ba</v>
      </c>
      <c r="M145" s="140"/>
      <c r="N145" s="67" t="e">
        <f>VLOOKUP(C145,#REF!,13,0)</f>
        <v>#REF!</v>
      </c>
    </row>
    <row r="146" spans="1:14" s="51" customFormat="1" ht="18.95" customHeight="1">
      <c r="A146" s="137" t="s">
        <v>1006</v>
      </c>
      <c r="B146" s="137" t="s">
        <v>1006</v>
      </c>
      <c r="C146" s="137" t="s">
        <v>1007</v>
      </c>
      <c r="D146" s="138" t="s">
        <v>308</v>
      </c>
      <c r="E146" s="139" t="s">
        <v>1008</v>
      </c>
      <c r="F146" s="137" t="s">
        <v>1009</v>
      </c>
      <c r="G146" s="140" t="s">
        <v>92</v>
      </c>
      <c r="H146" s="137" t="s">
        <v>97</v>
      </c>
      <c r="I146" s="137" t="s">
        <v>96</v>
      </c>
      <c r="J146" s="141">
        <v>180</v>
      </c>
      <c r="K146" s="140">
        <v>4</v>
      </c>
      <c r="L146" s="137" t="str">
        <f t="shared" si="5"/>
        <v>Bốn</v>
      </c>
      <c r="M146" s="140"/>
      <c r="N146" s="67" t="e">
        <f>VLOOKUP(C146,#REF!,13,0)</f>
        <v>#REF!</v>
      </c>
    </row>
    <row r="147" spans="1:14" s="51" customFormat="1" ht="18.95" customHeight="1">
      <c r="A147" s="132" t="s">
        <v>1010</v>
      </c>
      <c r="B147" s="137" t="s">
        <v>1010</v>
      </c>
      <c r="C147" s="137" t="s">
        <v>1011</v>
      </c>
      <c r="D147" s="138" t="s">
        <v>1012</v>
      </c>
      <c r="E147" s="139" t="s">
        <v>1008</v>
      </c>
      <c r="F147" s="137" t="s">
        <v>321</v>
      </c>
      <c r="G147" s="140" t="s">
        <v>92</v>
      </c>
      <c r="H147" s="137" t="s">
        <v>97</v>
      </c>
      <c r="I147" s="137" t="s">
        <v>103</v>
      </c>
      <c r="J147" s="141" t="s">
        <v>162</v>
      </c>
      <c r="K147" s="140" t="s">
        <v>162</v>
      </c>
      <c r="L147" s="137" t="s">
        <v>162</v>
      </c>
      <c r="M147" s="140" t="s">
        <v>1408</v>
      </c>
      <c r="N147" s="67" t="e">
        <f>VLOOKUP(C147,#REF!,13,0)</f>
        <v>#REF!</v>
      </c>
    </row>
    <row r="148" spans="1:14" s="51" customFormat="1" ht="18.95" customHeight="1">
      <c r="A148" s="137" t="s">
        <v>1013</v>
      </c>
      <c r="B148" s="137" t="s">
        <v>1013</v>
      </c>
      <c r="C148" s="137" t="s">
        <v>1014</v>
      </c>
      <c r="D148" s="138" t="s">
        <v>357</v>
      </c>
      <c r="E148" s="139" t="s">
        <v>1008</v>
      </c>
      <c r="F148" s="137" t="s">
        <v>1015</v>
      </c>
      <c r="G148" s="140" t="s">
        <v>92</v>
      </c>
      <c r="H148" s="137" t="s">
        <v>95</v>
      </c>
      <c r="I148" s="137" t="s">
        <v>167</v>
      </c>
      <c r="J148" s="141">
        <v>181</v>
      </c>
      <c r="K148" s="140">
        <v>1</v>
      </c>
      <c r="L148" s="137" t="str">
        <f t="shared" ref="L148:L158" si="6">IF(AND(K148=0),"Không",IF(AND(K148=0.5),"Không phẩy năm",IF(AND(K148=1),"Một",IF(AND(K148=1.5),"Một phẩy năm",IF(AND(K148=2),"Hai",IF(AND(K148=2.5),"Hai phẩy năm",IF(AND(K148=3),"Ba",IF(AND(K148=3.5),"Ba phẩy năm",IF(AND(K148=4),"Bốn",IF(AND(K148=4.5),"Bốn phẩy năm","Năm"))))))))))</f>
        <v>Một</v>
      </c>
      <c r="M148" s="140"/>
      <c r="N148" s="67" t="e">
        <f>VLOOKUP(C148,#REF!,13,0)</f>
        <v>#REF!</v>
      </c>
    </row>
    <row r="149" spans="1:14" s="51" customFormat="1" ht="18.95" customHeight="1">
      <c r="A149" s="132" t="s">
        <v>1016</v>
      </c>
      <c r="B149" s="137" t="s">
        <v>1016</v>
      </c>
      <c r="C149" s="137" t="s">
        <v>1017</v>
      </c>
      <c r="D149" s="138" t="s">
        <v>1018</v>
      </c>
      <c r="E149" s="139" t="s">
        <v>1008</v>
      </c>
      <c r="F149" s="137" t="s">
        <v>1019</v>
      </c>
      <c r="G149" s="140" t="s">
        <v>92</v>
      </c>
      <c r="H149" s="137" t="s">
        <v>170</v>
      </c>
      <c r="I149" s="137" t="s">
        <v>168</v>
      </c>
      <c r="J149" s="141">
        <v>182</v>
      </c>
      <c r="K149" s="140">
        <v>4</v>
      </c>
      <c r="L149" s="137" t="str">
        <f t="shared" si="6"/>
        <v>Bốn</v>
      </c>
      <c r="M149" s="140"/>
      <c r="N149" s="67" t="e">
        <f>VLOOKUP(C149,#REF!,13,0)</f>
        <v>#REF!</v>
      </c>
    </row>
    <row r="150" spans="1:14" s="51" customFormat="1" ht="18.95" customHeight="1">
      <c r="A150" s="137" t="s">
        <v>1020</v>
      </c>
      <c r="B150" s="137" t="s">
        <v>1020</v>
      </c>
      <c r="C150" s="137" t="s">
        <v>1021</v>
      </c>
      <c r="D150" s="138" t="s">
        <v>310</v>
      </c>
      <c r="E150" s="139" t="s">
        <v>1022</v>
      </c>
      <c r="F150" s="137" t="s">
        <v>355</v>
      </c>
      <c r="G150" s="140" t="s">
        <v>94</v>
      </c>
      <c r="H150" s="137" t="s">
        <v>117</v>
      </c>
      <c r="I150" s="137" t="s">
        <v>112</v>
      </c>
      <c r="J150" s="141">
        <v>183</v>
      </c>
      <c r="K150" s="140">
        <v>4</v>
      </c>
      <c r="L150" s="137" t="str">
        <f t="shared" si="6"/>
        <v>Bốn</v>
      </c>
      <c r="M150" s="140"/>
      <c r="N150" s="67" t="e">
        <f>VLOOKUP(C150,#REF!,13,0)</f>
        <v>#REF!</v>
      </c>
    </row>
    <row r="151" spans="1:14" s="51" customFormat="1" ht="18.95" customHeight="1">
      <c r="A151" s="132" t="s">
        <v>1023</v>
      </c>
      <c r="B151" s="137" t="s">
        <v>1023</v>
      </c>
      <c r="C151" s="137" t="s">
        <v>1024</v>
      </c>
      <c r="D151" s="138" t="s">
        <v>1025</v>
      </c>
      <c r="E151" s="139" t="s">
        <v>1026</v>
      </c>
      <c r="F151" s="137" t="s">
        <v>1027</v>
      </c>
      <c r="G151" s="140" t="s">
        <v>92</v>
      </c>
      <c r="H151" s="137" t="s">
        <v>97</v>
      </c>
      <c r="I151" s="137" t="s">
        <v>102</v>
      </c>
      <c r="J151" s="141">
        <v>184</v>
      </c>
      <c r="K151" s="140">
        <v>2</v>
      </c>
      <c r="L151" s="137" t="str">
        <f t="shared" si="6"/>
        <v>Hai</v>
      </c>
      <c r="M151" s="140"/>
      <c r="N151" s="67" t="e">
        <f>VLOOKUP(C151,#REF!,13,0)</f>
        <v>#REF!</v>
      </c>
    </row>
    <row r="152" spans="1:14" s="51" customFormat="1" ht="18.95" customHeight="1">
      <c r="A152" s="137" t="s">
        <v>1028</v>
      </c>
      <c r="B152" s="137" t="s">
        <v>1028</v>
      </c>
      <c r="C152" s="137" t="s">
        <v>1029</v>
      </c>
      <c r="D152" s="138" t="s">
        <v>630</v>
      </c>
      <c r="E152" s="139" t="s">
        <v>1026</v>
      </c>
      <c r="F152" s="137" t="s">
        <v>1030</v>
      </c>
      <c r="G152" s="140" t="s">
        <v>92</v>
      </c>
      <c r="H152" s="137" t="s">
        <v>95</v>
      </c>
      <c r="I152" s="137" t="s">
        <v>363</v>
      </c>
      <c r="J152" s="141">
        <v>185</v>
      </c>
      <c r="K152" s="140">
        <v>1</v>
      </c>
      <c r="L152" s="137" t="str">
        <f t="shared" si="6"/>
        <v>Một</v>
      </c>
      <c r="M152" s="140"/>
      <c r="N152" s="67" t="e">
        <f>VLOOKUP(C152,#REF!,13,0)</f>
        <v>#REF!</v>
      </c>
    </row>
    <row r="153" spans="1:14" s="51" customFormat="1" ht="18.95" customHeight="1">
      <c r="A153" s="132" t="s">
        <v>1031</v>
      </c>
      <c r="B153" s="137" t="s">
        <v>1031</v>
      </c>
      <c r="C153" s="137" t="s">
        <v>1032</v>
      </c>
      <c r="D153" s="138" t="s">
        <v>1033</v>
      </c>
      <c r="E153" s="139" t="s">
        <v>1026</v>
      </c>
      <c r="F153" s="137" t="s">
        <v>329</v>
      </c>
      <c r="G153" s="140" t="s">
        <v>92</v>
      </c>
      <c r="H153" s="137" t="s">
        <v>95</v>
      </c>
      <c r="I153" s="137" t="s">
        <v>99</v>
      </c>
      <c r="J153" s="141">
        <v>186</v>
      </c>
      <c r="K153" s="140">
        <v>1</v>
      </c>
      <c r="L153" s="137" t="str">
        <f t="shared" si="6"/>
        <v>Một</v>
      </c>
      <c r="M153" s="140"/>
      <c r="N153" s="67" t="e">
        <f>VLOOKUP(C153,#REF!,13,0)</f>
        <v>#REF!</v>
      </c>
    </row>
    <row r="154" spans="1:14" s="51" customFormat="1" ht="18.95" customHeight="1">
      <c r="A154" s="137" t="s">
        <v>1034</v>
      </c>
      <c r="B154" s="137" t="s">
        <v>1034</v>
      </c>
      <c r="C154" s="137" t="s">
        <v>1035</v>
      </c>
      <c r="D154" s="138" t="s">
        <v>1036</v>
      </c>
      <c r="E154" s="139" t="s">
        <v>1037</v>
      </c>
      <c r="F154" s="137" t="s">
        <v>1038</v>
      </c>
      <c r="G154" s="140" t="s">
        <v>94</v>
      </c>
      <c r="H154" s="137" t="s">
        <v>95</v>
      </c>
      <c r="I154" s="137" t="s">
        <v>228</v>
      </c>
      <c r="J154" s="141">
        <v>187</v>
      </c>
      <c r="K154" s="140">
        <v>5</v>
      </c>
      <c r="L154" s="137" t="str">
        <f t="shared" si="6"/>
        <v>Năm</v>
      </c>
      <c r="M154" s="140"/>
      <c r="N154" s="67" t="e">
        <f>VLOOKUP(C154,#REF!,13,0)</f>
        <v>#REF!</v>
      </c>
    </row>
    <row r="155" spans="1:14" s="51" customFormat="1" ht="18.95" customHeight="1">
      <c r="A155" s="132" t="s">
        <v>1039</v>
      </c>
      <c r="B155" s="137" t="s">
        <v>1039</v>
      </c>
      <c r="C155" s="137" t="s">
        <v>1040</v>
      </c>
      <c r="D155" s="138" t="s">
        <v>1041</v>
      </c>
      <c r="E155" s="139" t="s">
        <v>1037</v>
      </c>
      <c r="F155" s="137" t="s">
        <v>1042</v>
      </c>
      <c r="G155" s="140" t="s">
        <v>92</v>
      </c>
      <c r="H155" s="137" t="s">
        <v>95</v>
      </c>
      <c r="I155" s="137" t="s">
        <v>104</v>
      </c>
      <c r="J155" s="141">
        <v>188</v>
      </c>
      <c r="K155" s="140">
        <v>4</v>
      </c>
      <c r="L155" s="137" t="str">
        <f t="shared" si="6"/>
        <v>Bốn</v>
      </c>
      <c r="M155" s="140"/>
      <c r="N155" s="67" t="e">
        <f>VLOOKUP(C155,#REF!,13,0)</f>
        <v>#REF!</v>
      </c>
    </row>
    <row r="156" spans="1:14" s="51" customFormat="1" ht="18.95" customHeight="1">
      <c r="A156" s="137" t="s">
        <v>1043</v>
      </c>
      <c r="B156" s="137" t="s">
        <v>1043</v>
      </c>
      <c r="C156" s="137" t="s">
        <v>1044</v>
      </c>
      <c r="D156" s="138" t="s">
        <v>360</v>
      </c>
      <c r="E156" s="139" t="s">
        <v>1045</v>
      </c>
      <c r="F156" s="137" t="s">
        <v>1046</v>
      </c>
      <c r="G156" s="140" t="s">
        <v>92</v>
      </c>
      <c r="H156" s="137" t="s">
        <v>1047</v>
      </c>
      <c r="I156" s="137" t="s">
        <v>99</v>
      </c>
      <c r="J156" s="141">
        <v>189</v>
      </c>
      <c r="K156" s="140">
        <v>4</v>
      </c>
      <c r="L156" s="137" t="str">
        <f t="shared" si="6"/>
        <v>Bốn</v>
      </c>
      <c r="M156" s="140"/>
      <c r="N156" s="67" t="e">
        <f>VLOOKUP(C156,#REF!,13,0)</f>
        <v>#REF!</v>
      </c>
    </row>
    <row r="157" spans="1:14" s="51" customFormat="1" ht="18.95" customHeight="1">
      <c r="A157" s="132" t="s">
        <v>1048</v>
      </c>
      <c r="B157" s="137" t="s">
        <v>1048</v>
      </c>
      <c r="C157" s="137" t="s">
        <v>1049</v>
      </c>
      <c r="D157" s="138" t="s">
        <v>1050</v>
      </c>
      <c r="E157" s="139" t="s">
        <v>1045</v>
      </c>
      <c r="F157" s="137" t="s">
        <v>1051</v>
      </c>
      <c r="G157" s="140" t="s">
        <v>92</v>
      </c>
      <c r="H157" s="137" t="s">
        <v>95</v>
      </c>
      <c r="I157" s="137" t="s">
        <v>101</v>
      </c>
      <c r="J157" s="141">
        <v>190</v>
      </c>
      <c r="K157" s="140">
        <v>2</v>
      </c>
      <c r="L157" s="137" t="str">
        <f t="shared" si="6"/>
        <v>Hai</v>
      </c>
      <c r="M157" s="140"/>
      <c r="N157" s="67" t="e">
        <f>VLOOKUP(C157,#REF!,13,0)</f>
        <v>#REF!</v>
      </c>
    </row>
    <row r="158" spans="1:14" s="51" customFormat="1" ht="18.95" customHeight="1">
      <c r="A158" s="137" t="s">
        <v>1052</v>
      </c>
      <c r="B158" s="137" t="s">
        <v>1052</v>
      </c>
      <c r="C158" s="137" t="s">
        <v>1053</v>
      </c>
      <c r="D158" s="138" t="s">
        <v>1054</v>
      </c>
      <c r="E158" s="139" t="s">
        <v>1055</v>
      </c>
      <c r="F158" s="137" t="s">
        <v>1056</v>
      </c>
      <c r="G158" s="140" t="s">
        <v>92</v>
      </c>
      <c r="H158" s="137" t="s">
        <v>95</v>
      </c>
      <c r="I158" s="137" t="s">
        <v>99</v>
      </c>
      <c r="J158" s="141">
        <v>191</v>
      </c>
      <c r="K158" s="140">
        <v>4</v>
      </c>
      <c r="L158" s="137" t="str">
        <f t="shared" si="6"/>
        <v>Bốn</v>
      </c>
      <c r="M158" s="140"/>
      <c r="N158" s="67" t="e">
        <f>VLOOKUP(C158,#REF!,13,0)</f>
        <v>#REF!</v>
      </c>
    </row>
    <row r="159" spans="1:14" s="51" customFormat="1" ht="18.95" customHeight="1">
      <c r="A159" s="132" t="s">
        <v>1057</v>
      </c>
      <c r="B159" s="137" t="s">
        <v>1057</v>
      </c>
      <c r="C159" s="137" t="s">
        <v>1058</v>
      </c>
      <c r="D159" s="138" t="s">
        <v>63</v>
      </c>
      <c r="E159" s="139" t="s">
        <v>1059</v>
      </c>
      <c r="F159" s="137" t="s">
        <v>1060</v>
      </c>
      <c r="G159" s="140" t="s">
        <v>94</v>
      </c>
      <c r="H159" s="137" t="s">
        <v>95</v>
      </c>
      <c r="I159" s="137" t="s">
        <v>109</v>
      </c>
      <c r="J159" s="141" t="s">
        <v>162</v>
      </c>
      <c r="K159" s="140" t="s">
        <v>162</v>
      </c>
      <c r="L159" s="137" t="s">
        <v>162</v>
      </c>
      <c r="M159" s="140" t="s">
        <v>1408</v>
      </c>
      <c r="N159" s="67" t="e">
        <f>VLOOKUP(C159,#REF!,13,0)</f>
        <v>#REF!</v>
      </c>
    </row>
    <row r="160" spans="1:14" s="51" customFormat="1" ht="18.95" customHeight="1">
      <c r="A160" s="137" t="s">
        <v>1061</v>
      </c>
      <c r="B160" s="137" t="s">
        <v>1061</v>
      </c>
      <c r="C160" s="137" t="s">
        <v>1062</v>
      </c>
      <c r="D160" s="138" t="s">
        <v>191</v>
      </c>
      <c r="E160" s="139" t="s">
        <v>1063</v>
      </c>
      <c r="F160" s="137" t="s">
        <v>306</v>
      </c>
      <c r="G160" s="140" t="s">
        <v>92</v>
      </c>
      <c r="H160" s="137" t="s">
        <v>95</v>
      </c>
      <c r="I160" s="137" t="s">
        <v>109</v>
      </c>
      <c r="J160" s="141">
        <v>192</v>
      </c>
      <c r="K160" s="140">
        <v>5</v>
      </c>
      <c r="L160" s="137" t="str">
        <f t="shared" ref="L160:L216" si="7">IF(AND(K160=0),"Không",IF(AND(K160=0.5),"Không phẩy năm",IF(AND(K160=1),"Một",IF(AND(K160=1.5),"Một phẩy năm",IF(AND(K160=2),"Hai",IF(AND(K160=2.5),"Hai phẩy năm",IF(AND(K160=3),"Ba",IF(AND(K160=3.5),"Ba phẩy năm",IF(AND(K160=4),"Bốn",IF(AND(K160=4.5),"Bốn phẩy năm","Năm"))))))))))</f>
        <v>Năm</v>
      </c>
      <c r="M160" s="140"/>
      <c r="N160" s="67" t="e">
        <f>VLOOKUP(C160,#REF!,13,0)</f>
        <v>#REF!</v>
      </c>
    </row>
    <row r="161" spans="1:14" s="51" customFormat="1" ht="18.95" customHeight="1">
      <c r="A161" s="132" t="s">
        <v>1064</v>
      </c>
      <c r="B161" s="137" t="s">
        <v>1064</v>
      </c>
      <c r="C161" s="137" t="s">
        <v>1065</v>
      </c>
      <c r="D161" s="138" t="s">
        <v>1066</v>
      </c>
      <c r="E161" s="139" t="s">
        <v>1063</v>
      </c>
      <c r="F161" s="137" t="s">
        <v>1067</v>
      </c>
      <c r="G161" s="140" t="s">
        <v>92</v>
      </c>
      <c r="H161" s="137" t="s">
        <v>95</v>
      </c>
      <c r="I161" s="137" t="s">
        <v>99</v>
      </c>
      <c r="J161" s="141">
        <v>193</v>
      </c>
      <c r="K161" s="140">
        <v>5</v>
      </c>
      <c r="L161" s="137" t="str">
        <f t="shared" si="7"/>
        <v>Năm</v>
      </c>
      <c r="M161" s="140"/>
      <c r="N161" s="67" t="e">
        <f>VLOOKUP(C161,#REF!,13,0)</f>
        <v>#REF!</v>
      </c>
    </row>
    <row r="162" spans="1:14" s="51" customFormat="1" ht="18.95" customHeight="1">
      <c r="A162" s="137" t="s">
        <v>1068</v>
      </c>
      <c r="B162" s="137" t="s">
        <v>1068</v>
      </c>
      <c r="C162" s="137" t="s">
        <v>1069</v>
      </c>
      <c r="D162" s="138" t="s">
        <v>202</v>
      </c>
      <c r="E162" s="139" t="s">
        <v>1070</v>
      </c>
      <c r="F162" s="137" t="s">
        <v>864</v>
      </c>
      <c r="G162" s="140" t="s">
        <v>94</v>
      </c>
      <c r="H162" s="137" t="s">
        <v>100</v>
      </c>
      <c r="I162" s="137" t="s">
        <v>96</v>
      </c>
      <c r="J162" s="141">
        <v>194</v>
      </c>
      <c r="K162" s="140">
        <v>4</v>
      </c>
      <c r="L162" s="137" t="str">
        <f t="shared" si="7"/>
        <v>Bốn</v>
      </c>
      <c r="M162" s="140"/>
      <c r="N162" s="67" t="e">
        <f>VLOOKUP(C162,#REF!,13,0)</f>
        <v>#REF!</v>
      </c>
    </row>
    <row r="163" spans="1:14" s="51" customFormat="1" ht="18.95" customHeight="1">
      <c r="A163" s="132" t="s">
        <v>1071</v>
      </c>
      <c r="B163" s="137" t="s">
        <v>1071</v>
      </c>
      <c r="C163" s="137" t="s">
        <v>1072</v>
      </c>
      <c r="D163" s="138" t="s">
        <v>1073</v>
      </c>
      <c r="E163" s="139" t="s">
        <v>179</v>
      </c>
      <c r="F163" s="137" t="s">
        <v>1074</v>
      </c>
      <c r="G163" s="140" t="s">
        <v>94</v>
      </c>
      <c r="H163" s="137" t="s">
        <v>95</v>
      </c>
      <c r="I163" s="137" t="s">
        <v>99</v>
      </c>
      <c r="J163" s="141">
        <v>195</v>
      </c>
      <c r="K163" s="140">
        <v>5</v>
      </c>
      <c r="L163" s="137" t="str">
        <f t="shared" si="7"/>
        <v>Năm</v>
      </c>
      <c r="M163" s="140"/>
      <c r="N163" s="67" t="e">
        <f>VLOOKUP(C163,#REF!,13,0)</f>
        <v>#REF!</v>
      </c>
    </row>
    <row r="164" spans="1:14" s="51" customFormat="1" ht="18.95" customHeight="1">
      <c r="A164" s="137" t="s">
        <v>1075</v>
      </c>
      <c r="B164" s="137" t="s">
        <v>1075</v>
      </c>
      <c r="C164" s="137" t="s">
        <v>1076</v>
      </c>
      <c r="D164" s="138" t="s">
        <v>1077</v>
      </c>
      <c r="E164" s="139" t="s">
        <v>179</v>
      </c>
      <c r="F164" s="137" t="s">
        <v>1078</v>
      </c>
      <c r="G164" s="140" t="s">
        <v>92</v>
      </c>
      <c r="H164" s="137" t="s">
        <v>95</v>
      </c>
      <c r="I164" s="137" t="s">
        <v>362</v>
      </c>
      <c r="J164" s="141">
        <v>196</v>
      </c>
      <c r="K164" s="140">
        <v>4</v>
      </c>
      <c r="L164" s="137" t="str">
        <f t="shared" si="7"/>
        <v>Bốn</v>
      </c>
      <c r="M164" s="140"/>
      <c r="N164" s="67" t="e">
        <f>VLOOKUP(C164,#REF!,13,0)</f>
        <v>#REF!</v>
      </c>
    </row>
    <row r="165" spans="1:14" s="51" customFormat="1" ht="18.95" customHeight="1">
      <c r="A165" s="132" t="s">
        <v>1079</v>
      </c>
      <c r="B165" s="137" t="s">
        <v>1079</v>
      </c>
      <c r="C165" s="137" t="s">
        <v>1080</v>
      </c>
      <c r="D165" s="138" t="s">
        <v>1081</v>
      </c>
      <c r="E165" s="139" t="s">
        <v>156</v>
      </c>
      <c r="F165" s="137" t="s">
        <v>1082</v>
      </c>
      <c r="G165" s="140" t="s">
        <v>92</v>
      </c>
      <c r="H165" s="137" t="s">
        <v>95</v>
      </c>
      <c r="I165" s="137" t="s">
        <v>167</v>
      </c>
      <c r="J165" s="141">
        <v>148</v>
      </c>
      <c r="K165" s="140">
        <v>3</v>
      </c>
      <c r="L165" s="137" t="str">
        <f t="shared" si="7"/>
        <v>Ba</v>
      </c>
      <c r="M165" s="140"/>
      <c r="N165" s="67" t="e">
        <f>VLOOKUP(C165,#REF!,13,0)</f>
        <v>#REF!</v>
      </c>
    </row>
    <row r="166" spans="1:14" s="51" customFormat="1" ht="18.95" customHeight="1">
      <c r="A166" s="137" t="s">
        <v>1083</v>
      </c>
      <c r="B166" s="137" t="s">
        <v>1083</v>
      </c>
      <c r="C166" s="137" t="s">
        <v>1084</v>
      </c>
      <c r="D166" s="138" t="s">
        <v>1085</v>
      </c>
      <c r="E166" s="139" t="s">
        <v>1086</v>
      </c>
      <c r="F166" s="137" t="s">
        <v>1087</v>
      </c>
      <c r="G166" s="140" t="s">
        <v>92</v>
      </c>
      <c r="H166" s="137" t="s">
        <v>155</v>
      </c>
      <c r="I166" s="137" t="s">
        <v>169</v>
      </c>
      <c r="J166" s="141">
        <v>149</v>
      </c>
      <c r="K166" s="140">
        <v>3</v>
      </c>
      <c r="L166" s="137" t="str">
        <f t="shared" si="7"/>
        <v>Ba</v>
      </c>
      <c r="M166" s="140"/>
      <c r="N166" s="67" t="e">
        <f>VLOOKUP(C166,#REF!,13,0)</f>
        <v>#REF!</v>
      </c>
    </row>
    <row r="167" spans="1:14" s="51" customFormat="1" ht="18.95" customHeight="1">
      <c r="A167" s="132" t="s">
        <v>1088</v>
      </c>
      <c r="B167" s="137" t="s">
        <v>1088</v>
      </c>
      <c r="C167" s="137" t="s">
        <v>1089</v>
      </c>
      <c r="D167" s="138" t="s">
        <v>1090</v>
      </c>
      <c r="E167" s="139" t="s">
        <v>1086</v>
      </c>
      <c r="F167" s="137" t="s">
        <v>1091</v>
      </c>
      <c r="G167" s="140" t="s">
        <v>92</v>
      </c>
      <c r="H167" s="137" t="s">
        <v>97</v>
      </c>
      <c r="I167" s="137" t="s">
        <v>109</v>
      </c>
      <c r="J167" s="141">
        <v>150</v>
      </c>
      <c r="K167" s="140">
        <v>5</v>
      </c>
      <c r="L167" s="137" t="str">
        <f t="shared" si="7"/>
        <v>Năm</v>
      </c>
      <c r="M167" s="140"/>
      <c r="N167" s="67" t="e">
        <f>VLOOKUP(C167,#REF!,13,0)</f>
        <v>#REF!</v>
      </c>
    </row>
    <row r="168" spans="1:14" s="51" customFormat="1" ht="18.95" customHeight="1">
      <c r="A168" s="137" t="s">
        <v>1092</v>
      </c>
      <c r="B168" s="137" t="s">
        <v>1092</v>
      </c>
      <c r="C168" s="137" t="s">
        <v>1093</v>
      </c>
      <c r="D168" s="138" t="s">
        <v>1094</v>
      </c>
      <c r="E168" s="139" t="s">
        <v>1086</v>
      </c>
      <c r="F168" s="137" t="s">
        <v>1095</v>
      </c>
      <c r="G168" s="140" t="s">
        <v>92</v>
      </c>
      <c r="H168" s="137" t="s">
        <v>95</v>
      </c>
      <c r="I168" s="137" t="s">
        <v>229</v>
      </c>
      <c r="J168" s="141">
        <v>151</v>
      </c>
      <c r="K168" s="140">
        <v>5</v>
      </c>
      <c r="L168" s="137" t="str">
        <f t="shared" si="7"/>
        <v>Năm</v>
      </c>
      <c r="M168" s="140"/>
      <c r="N168" s="67" t="e">
        <f>VLOOKUP(C168,#REF!,13,0)</f>
        <v>#REF!</v>
      </c>
    </row>
    <row r="169" spans="1:14" s="51" customFormat="1" ht="18.95" customHeight="1">
      <c r="A169" s="132" t="s">
        <v>1096</v>
      </c>
      <c r="B169" s="137" t="s">
        <v>1096</v>
      </c>
      <c r="C169" s="137" t="s">
        <v>1097</v>
      </c>
      <c r="D169" s="138" t="s">
        <v>63</v>
      </c>
      <c r="E169" s="139" t="s">
        <v>1098</v>
      </c>
      <c r="F169" s="137" t="s">
        <v>1099</v>
      </c>
      <c r="G169" s="140" t="s">
        <v>94</v>
      </c>
      <c r="H169" s="137" t="s">
        <v>95</v>
      </c>
      <c r="I169" s="137" t="s">
        <v>99</v>
      </c>
      <c r="J169" s="141">
        <v>152</v>
      </c>
      <c r="K169" s="140">
        <v>3</v>
      </c>
      <c r="L169" s="137" t="str">
        <f t="shared" si="7"/>
        <v>Ba</v>
      </c>
      <c r="M169" s="140"/>
      <c r="N169" s="67" t="e">
        <f>VLOOKUP(C169,#REF!,13,0)</f>
        <v>#REF!</v>
      </c>
    </row>
    <row r="170" spans="1:14" s="51" customFormat="1" ht="18.95" customHeight="1">
      <c r="A170" s="137" t="s">
        <v>1100</v>
      </c>
      <c r="B170" s="137" t="s">
        <v>1100</v>
      </c>
      <c r="C170" s="137" t="s">
        <v>1101</v>
      </c>
      <c r="D170" s="138" t="s">
        <v>1102</v>
      </c>
      <c r="E170" s="139" t="s">
        <v>157</v>
      </c>
      <c r="F170" s="137" t="s">
        <v>1103</v>
      </c>
      <c r="G170" s="140" t="s">
        <v>94</v>
      </c>
      <c r="H170" s="137" t="s">
        <v>95</v>
      </c>
      <c r="I170" s="137" t="s">
        <v>99</v>
      </c>
      <c r="J170" s="141">
        <v>153</v>
      </c>
      <c r="K170" s="140">
        <v>3</v>
      </c>
      <c r="L170" s="137" t="str">
        <f t="shared" si="7"/>
        <v>Ba</v>
      </c>
      <c r="M170" s="140"/>
      <c r="N170" s="67" t="e">
        <f>VLOOKUP(C170,#REF!,13,0)</f>
        <v>#REF!</v>
      </c>
    </row>
    <row r="171" spans="1:14" s="51" customFormat="1" ht="18.95" customHeight="1">
      <c r="A171" s="132" t="s">
        <v>1104</v>
      </c>
      <c r="B171" s="137" t="s">
        <v>1104</v>
      </c>
      <c r="C171" s="137" t="s">
        <v>1105</v>
      </c>
      <c r="D171" s="138" t="s">
        <v>818</v>
      </c>
      <c r="E171" s="139" t="s">
        <v>157</v>
      </c>
      <c r="F171" s="137" t="s">
        <v>678</v>
      </c>
      <c r="G171" s="140" t="s">
        <v>94</v>
      </c>
      <c r="H171" s="137" t="s">
        <v>95</v>
      </c>
      <c r="I171" s="137" t="s">
        <v>99</v>
      </c>
      <c r="J171" s="141">
        <v>154</v>
      </c>
      <c r="K171" s="140">
        <v>3</v>
      </c>
      <c r="L171" s="137" t="str">
        <f t="shared" si="7"/>
        <v>Ba</v>
      </c>
      <c r="M171" s="140"/>
      <c r="N171" s="67" t="e">
        <f>VLOOKUP(C171,#REF!,13,0)</f>
        <v>#REF!</v>
      </c>
    </row>
    <row r="172" spans="1:14" s="51" customFormat="1" ht="18.95" customHeight="1">
      <c r="A172" s="137" t="s">
        <v>1107</v>
      </c>
      <c r="B172" s="137" t="s">
        <v>1107</v>
      </c>
      <c r="C172" s="137" t="s">
        <v>1108</v>
      </c>
      <c r="D172" s="138" t="s">
        <v>1109</v>
      </c>
      <c r="E172" s="139" t="s">
        <v>157</v>
      </c>
      <c r="F172" s="137" t="s">
        <v>1110</v>
      </c>
      <c r="G172" s="140" t="s">
        <v>94</v>
      </c>
      <c r="H172" s="137" t="s">
        <v>97</v>
      </c>
      <c r="I172" s="137" t="s">
        <v>101</v>
      </c>
      <c r="J172" s="141">
        <v>155</v>
      </c>
      <c r="K172" s="140">
        <v>3</v>
      </c>
      <c r="L172" s="137" t="str">
        <f t="shared" si="7"/>
        <v>Ba</v>
      </c>
      <c r="M172" s="140"/>
      <c r="N172" s="67" t="e">
        <f>VLOOKUP(C172,#REF!,13,0)</f>
        <v>#REF!</v>
      </c>
    </row>
    <row r="173" spans="1:14" s="51" customFormat="1" ht="18.95" customHeight="1">
      <c r="A173" s="132" t="s">
        <v>1111</v>
      </c>
      <c r="B173" s="137" t="s">
        <v>1111</v>
      </c>
      <c r="C173" s="137" t="s">
        <v>1112</v>
      </c>
      <c r="D173" s="138" t="s">
        <v>1113</v>
      </c>
      <c r="E173" s="139" t="s">
        <v>157</v>
      </c>
      <c r="F173" s="137" t="s">
        <v>322</v>
      </c>
      <c r="G173" s="140" t="s">
        <v>94</v>
      </c>
      <c r="H173" s="137" t="s">
        <v>95</v>
      </c>
      <c r="I173" s="137" t="s">
        <v>99</v>
      </c>
      <c r="J173" s="141">
        <v>156</v>
      </c>
      <c r="K173" s="140">
        <v>4</v>
      </c>
      <c r="L173" s="137" t="str">
        <f t="shared" si="7"/>
        <v>Bốn</v>
      </c>
      <c r="M173" s="140"/>
      <c r="N173" s="67" t="e">
        <f>VLOOKUP(C173,#REF!,13,0)</f>
        <v>#REF!</v>
      </c>
    </row>
    <row r="174" spans="1:14" s="68" customFormat="1" ht="18.95" customHeight="1">
      <c r="A174" s="137" t="s">
        <v>1114</v>
      </c>
      <c r="B174" s="137" t="s">
        <v>1114</v>
      </c>
      <c r="C174" s="137" t="s">
        <v>1115</v>
      </c>
      <c r="D174" s="138" t="s">
        <v>1116</v>
      </c>
      <c r="E174" s="139" t="s">
        <v>157</v>
      </c>
      <c r="F174" s="137" t="s">
        <v>1117</v>
      </c>
      <c r="G174" s="140" t="s">
        <v>94</v>
      </c>
      <c r="H174" s="137" t="s">
        <v>95</v>
      </c>
      <c r="I174" s="137" t="s">
        <v>1118</v>
      </c>
      <c r="J174" s="141">
        <v>157</v>
      </c>
      <c r="K174" s="140">
        <v>5</v>
      </c>
      <c r="L174" s="137" t="str">
        <f t="shared" si="7"/>
        <v>Năm</v>
      </c>
      <c r="M174" s="140"/>
      <c r="N174" s="67" t="e">
        <f>VLOOKUP(C174,#REF!,13,0)</f>
        <v>#REF!</v>
      </c>
    </row>
    <row r="175" spans="1:14" s="51" customFormat="1" ht="18.95" customHeight="1">
      <c r="A175" s="132" t="s">
        <v>1119</v>
      </c>
      <c r="B175" s="137" t="s">
        <v>1119</v>
      </c>
      <c r="C175" s="137" t="s">
        <v>1120</v>
      </c>
      <c r="D175" s="138" t="s">
        <v>1121</v>
      </c>
      <c r="E175" s="139" t="s">
        <v>1122</v>
      </c>
      <c r="F175" s="137" t="s">
        <v>1123</v>
      </c>
      <c r="G175" s="140" t="s">
        <v>92</v>
      </c>
      <c r="H175" s="137" t="s">
        <v>95</v>
      </c>
      <c r="I175" s="137" t="s">
        <v>103</v>
      </c>
      <c r="J175" s="141">
        <v>158</v>
      </c>
      <c r="K175" s="140">
        <v>3</v>
      </c>
      <c r="L175" s="137" t="str">
        <f t="shared" si="7"/>
        <v>Ba</v>
      </c>
      <c r="M175" s="140"/>
      <c r="N175" s="67" t="e">
        <f>VLOOKUP(C175,#REF!,13,0)</f>
        <v>#REF!</v>
      </c>
    </row>
    <row r="176" spans="1:14" s="51" customFormat="1" ht="18.95" customHeight="1">
      <c r="A176" s="137" t="s">
        <v>1124</v>
      </c>
      <c r="B176" s="137" t="s">
        <v>1124</v>
      </c>
      <c r="C176" s="137" t="s">
        <v>1125</v>
      </c>
      <c r="D176" s="138" t="s">
        <v>110</v>
      </c>
      <c r="E176" s="139" t="s">
        <v>1126</v>
      </c>
      <c r="F176" s="137" t="s">
        <v>1127</v>
      </c>
      <c r="G176" s="140" t="s">
        <v>92</v>
      </c>
      <c r="H176" s="137" t="s">
        <v>591</v>
      </c>
      <c r="I176" s="137" t="s">
        <v>362</v>
      </c>
      <c r="J176" s="141">
        <v>159</v>
      </c>
      <c r="K176" s="140">
        <v>2</v>
      </c>
      <c r="L176" s="137" t="str">
        <f t="shared" si="7"/>
        <v>Hai</v>
      </c>
      <c r="M176" s="140"/>
      <c r="N176" s="67" t="e">
        <f>VLOOKUP(C176,#REF!,13,0)</f>
        <v>#REF!</v>
      </c>
    </row>
    <row r="177" spans="1:14" s="51" customFormat="1" ht="18.95" customHeight="1">
      <c r="A177" s="132" t="s">
        <v>1128</v>
      </c>
      <c r="B177" s="137" t="s">
        <v>1128</v>
      </c>
      <c r="C177" s="137" t="s">
        <v>1129</v>
      </c>
      <c r="D177" s="138" t="s">
        <v>1130</v>
      </c>
      <c r="E177" s="139" t="s">
        <v>1131</v>
      </c>
      <c r="F177" s="137" t="s">
        <v>736</v>
      </c>
      <c r="G177" s="140" t="s">
        <v>94</v>
      </c>
      <c r="H177" s="137" t="s">
        <v>95</v>
      </c>
      <c r="I177" s="137" t="s">
        <v>102</v>
      </c>
      <c r="J177" s="141">
        <v>160</v>
      </c>
      <c r="K177" s="140">
        <v>1</v>
      </c>
      <c r="L177" s="137" t="str">
        <f t="shared" si="7"/>
        <v>Một</v>
      </c>
      <c r="M177" s="140"/>
      <c r="N177" s="67" t="e">
        <f>VLOOKUP(C177,#REF!,13,0)</f>
        <v>#REF!</v>
      </c>
    </row>
    <row r="178" spans="1:14" s="51" customFormat="1" ht="18.95" customHeight="1">
      <c r="A178" s="137" t="s">
        <v>1132</v>
      </c>
      <c r="B178" s="137" t="s">
        <v>1132</v>
      </c>
      <c r="C178" s="137" t="s">
        <v>1133</v>
      </c>
      <c r="D178" s="138" t="s">
        <v>1134</v>
      </c>
      <c r="E178" s="139" t="s">
        <v>213</v>
      </c>
      <c r="F178" s="137" t="s">
        <v>1135</v>
      </c>
      <c r="G178" s="140" t="s">
        <v>92</v>
      </c>
      <c r="H178" s="137" t="s">
        <v>95</v>
      </c>
      <c r="I178" s="137" t="s">
        <v>362</v>
      </c>
      <c r="J178" s="141">
        <v>161</v>
      </c>
      <c r="K178" s="140">
        <v>2</v>
      </c>
      <c r="L178" s="137" t="str">
        <f t="shared" si="7"/>
        <v>Hai</v>
      </c>
      <c r="M178" s="140"/>
      <c r="N178" s="67" t="e">
        <f>VLOOKUP(C178,#REF!,13,0)</f>
        <v>#REF!</v>
      </c>
    </row>
    <row r="179" spans="1:14" s="51" customFormat="1" ht="18.95" customHeight="1">
      <c r="A179" s="132" t="s">
        <v>1136</v>
      </c>
      <c r="B179" s="137" t="s">
        <v>1136</v>
      </c>
      <c r="C179" s="137" t="s">
        <v>1137</v>
      </c>
      <c r="D179" s="138" t="s">
        <v>1066</v>
      </c>
      <c r="E179" s="139" t="s">
        <v>213</v>
      </c>
      <c r="F179" s="137" t="s">
        <v>1138</v>
      </c>
      <c r="G179" s="140" t="s">
        <v>92</v>
      </c>
      <c r="H179" s="137" t="s">
        <v>95</v>
      </c>
      <c r="I179" s="137" t="s">
        <v>99</v>
      </c>
      <c r="J179" s="141">
        <v>162</v>
      </c>
      <c r="K179" s="140">
        <v>1</v>
      </c>
      <c r="L179" s="137" t="str">
        <f t="shared" si="7"/>
        <v>Một</v>
      </c>
      <c r="M179" s="140"/>
      <c r="N179" s="67" t="e">
        <f>VLOOKUP(C179,#REF!,13,0)</f>
        <v>#REF!</v>
      </c>
    </row>
    <row r="180" spans="1:14" s="51" customFormat="1" ht="18.95" customHeight="1">
      <c r="A180" s="137" t="s">
        <v>1139</v>
      </c>
      <c r="B180" s="137" t="s">
        <v>1139</v>
      </c>
      <c r="C180" s="137" t="s">
        <v>348</v>
      </c>
      <c r="D180" s="138" t="s">
        <v>349</v>
      </c>
      <c r="E180" s="139" t="s">
        <v>190</v>
      </c>
      <c r="F180" s="137" t="s">
        <v>350</v>
      </c>
      <c r="G180" s="140" t="s">
        <v>94</v>
      </c>
      <c r="H180" s="137" t="s">
        <v>95</v>
      </c>
      <c r="I180" s="137" t="s">
        <v>101</v>
      </c>
      <c r="J180" s="141">
        <v>163</v>
      </c>
      <c r="K180" s="140">
        <v>3</v>
      </c>
      <c r="L180" s="137" t="str">
        <f t="shared" si="7"/>
        <v>Ba</v>
      </c>
      <c r="M180" s="140"/>
      <c r="N180" s="67" t="e">
        <f>VLOOKUP(C180,#REF!,13,0)</f>
        <v>#REF!</v>
      </c>
    </row>
    <row r="181" spans="1:14" s="51" customFormat="1" ht="18.95" customHeight="1">
      <c r="A181" s="132" t="s">
        <v>1142</v>
      </c>
      <c r="B181" s="137" t="s">
        <v>1142</v>
      </c>
      <c r="C181" s="137" t="s">
        <v>1164</v>
      </c>
      <c r="D181" s="138" t="s">
        <v>1165</v>
      </c>
      <c r="E181" s="139" t="s">
        <v>352</v>
      </c>
      <c r="F181" s="137" t="s">
        <v>1166</v>
      </c>
      <c r="G181" s="140" t="s">
        <v>94</v>
      </c>
      <c r="H181" s="137" t="s">
        <v>97</v>
      </c>
      <c r="I181" s="137" t="s">
        <v>99</v>
      </c>
      <c r="J181" s="141">
        <v>164</v>
      </c>
      <c r="K181" s="140">
        <v>4</v>
      </c>
      <c r="L181" s="137" t="str">
        <f t="shared" si="7"/>
        <v>Bốn</v>
      </c>
      <c r="M181" s="140"/>
      <c r="N181" s="67" t="e">
        <f>VLOOKUP(C181,#REF!,13,0)</f>
        <v>#REF!</v>
      </c>
    </row>
    <row r="182" spans="1:14" s="51" customFormat="1" ht="18.95" customHeight="1">
      <c r="A182" s="137" t="s">
        <v>1147</v>
      </c>
      <c r="B182" s="137" t="s">
        <v>1147</v>
      </c>
      <c r="C182" s="137" t="s">
        <v>1168</v>
      </c>
      <c r="D182" s="138" t="s">
        <v>63</v>
      </c>
      <c r="E182" s="139" t="s">
        <v>352</v>
      </c>
      <c r="F182" s="137" t="s">
        <v>1169</v>
      </c>
      <c r="G182" s="140" t="s">
        <v>94</v>
      </c>
      <c r="H182" s="137" t="s">
        <v>95</v>
      </c>
      <c r="I182" s="137" t="s">
        <v>165</v>
      </c>
      <c r="J182" s="141">
        <v>165</v>
      </c>
      <c r="K182" s="140">
        <v>3</v>
      </c>
      <c r="L182" s="137" t="str">
        <f t="shared" si="7"/>
        <v>Ba</v>
      </c>
      <c r="M182" s="140"/>
      <c r="N182" s="67" t="e">
        <f>VLOOKUP(C182,#REF!,13,0)</f>
        <v>#REF!</v>
      </c>
    </row>
    <row r="183" spans="1:14" s="51" customFormat="1" ht="18.95" customHeight="1">
      <c r="A183" s="132" t="s">
        <v>1152</v>
      </c>
      <c r="B183" s="137" t="s">
        <v>1152</v>
      </c>
      <c r="C183" s="137" t="s">
        <v>1171</v>
      </c>
      <c r="D183" s="138" t="s">
        <v>110</v>
      </c>
      <c r="E183" s="139" t="s">
        <v>352</v>
      </c>
      <c r="F183" s="137" t="s">
        <v>1172</v>
      </c>
      <c r="G183" s="140" t="s">
        <v>92</v>
      </c>
      <c r="H183" s="137" t="s">
        <v>95</v>
      </c>
      <c r="I183" s="137" t="s">
        <v>166</v>
      </c>
      <c r="J183" s="141">
        <v>166</v>
      </c>
      <c r="K183" s="140">
        <v>4</v>
      </c>
      <c r="L183" s="137" t="str">
        <f t="shared" si="7"/>
        <v>Bốn</v>
      </c>
      <c r="M183" s="140"/>
      <c r="N183" s="67" t="e">
        <f>VLOOKUP(C183,#REF!,13,0)</f>
        <v>#REF!</v>
      </c>
    </row>
    <row r="184" spans="1:14" s="51" customFormat="1" ht="18.95" customHeight="1">
      <c r="A184" s="137" t="s">
        <v>1156</v>
      </c>
      <c r="B184" s="137" t="s">
        <v>1156</v>
      </c>
      <c r="C184" s="137" t="s">
        <v>1174</v>
      </c>
      <c r="D184" s="138" t="s">
        <v>1175</v>
      </c>
      <c r="E184" s="139" t="s">
        <v>352</v>
      </c>
      <c r="F184" s="137" t="s">
        <v>1176</v>
      </c>
      <c r="G184" s="140" t="s">
        <v>94</v>
      </c>
      <c r="H184" s="137" t="s">
        <v>95</v>
      </c>
      <c r="I184" s="137" t="s">
        <v>104</v>
      </c>
      <c r="J184" s="141">
        <v>167</v>
      </c>
      <c r="K184" s="140">
        <v>4</v>
      </c>
      <c r="L184" s="137" t="str">
        <f t="shared" si="7"/>
        <v>Bốn</v>
      </c>
      <c r="M184" s="140"/>
      <c r="N184" s="67" t="e">
        <f>VLOOKUP(C184,#REF!,13,0)</f>
        <v>#REF!</v>
      </c>
    </row>
    <row r="185" spans="1:14" s="51" customFormat="1" ht="18.95" customHeight="1">
      <c r="A185" s="132" t="s">
        <v>1160</v>
      </c>
      <c r="B185" s="137" t="s">
        <v>1160</v>
      </c>
      <c r="C185" s="137" t="s">
        <v>1219</v>
      </c>
      <c r="D185" s="138" t="s">
        <v>1220</v>
      </c>
      <c r="E185" s="139" t="s">
        <v>1221</v>
      </c>
      <c r="F185" s="137" t="s">
        <v>361</v>
      </c>
      <c r="G185" s="140" t="s">
        <v>92</v>
      </c>
      <c r="H185" s="137" t="s">
        <v>95</v>
      </c>
      <c r="I185" s="137" t="s">
        <v>99</v>
      </c>
      <c r="J185" s="141">
        <v>168</v>
      </c>
      <c r="K185" s="140">
        <v>3</v>
      </c>
      <c r="L185" s="137" t="str">
        <f t="shared" si="7"/>
        <v>Ba</v>
      </c>
      <c r="M185" s="140"/>
      <c r="N185" s="67" t="e">
        <f>VLOOKUP(C185,#REF!,13,0)</f>
        <v>#REF!</v>
      </c>
    </row>
    <row r="186" spans="1:14" s="51" customFormat="1" ht="18.95" customHeight="1">
      <c r="A186" s="137" t="s">
        <v>1162</v>
      </c>
      <c r="B186" s="137" t="s">
        <v>1162</v>
      </c>
      <c r="C186" s="137" t="s">
        <v>1223</v>
      </c>
      <c r="D186" s="138" t="s">
        <v>1224</v>
      </c>
      <c r="E186" s="139" t="s">
        <v>1221</v>
      </c>
      <c r="F186" s="137" t="s">
        <v>1225</v>
      </c>
      <c r="G186" s="140" t="s">
        <v>92</v>
      </c>
      <c r="H186" s="137" t="s">
        <v>100</v>
      </c>
      <c r="I186" s="137" t="s">
        <v>96</v>
      </c>
      <c r="J186" s="141">
        <v>169</v>
      </c>
      <c r="K186" s="140">
        <v>4</v>
      </c>
      <c r="L186" s="137" t="str">
        <f t="shared" si="7"/>
        <v>Bốn</v>
      </c>
      <c r="M186" s="140"/>
      <c r="N186" s="67" t="e">
        <f>VLOOKUP(C186,#REF!,13,0)</f>
        <v>#REF!</v>
      </c>
    </row>
    <row r="187" spans="1:14" s="51" customFormat="1" ht="18.95" customHeight="1">
      <c r="A187" s="132" t="s">
        <v>1163</v>
      </c>
      <c r="B187" s="137" t="s">
        <v>1163</v>
      </c>
      <c r="C187" s="137" t="s">
        <v>1227</v>
      </c>
      <c r="D187" s="138" t="s">
        <v>358</v>
      </c>
      <c r="E187" s="139" t="s">
        <v>1221</v>
      </c>
      <c r="F187" s="137" t="s">
        <v>1228</v>
      </c>
      <c r="G187" s="140" t="s">
        <v>92</v>
      </c>
      <c r="H187" s="137" t="s">
        <v>95</v>
      </c>
      <c r="I187" s="137" t="s">
        <v>99</v>
      </c>
      <c r="J187" s="141">
        <v>170</v>
      </c>
      <c r="K187" s="140">
        <v>3</v>
      </c>
      <c r="L187" s="137" t="str">
        <f t="shared" si="7"/>
        <v>Ba</v>
      </c>
      <c r="M187" s="140"/>
      <c r="N187" s="67" t="e">
        <f>VLOOKUP(C187,#REF!,13,0)</f>
        <v>#REF!</v>
      </c>
    </row>
    <row r="188" spans="1:14" s="51" customFormat="1" ht="18.95" customHeight="1">
      <c r="A188" s="137" t="s">
        <v>1167</v>
      </c>
      <c r="B188" s="137" t="s">
        <v>1167</v>
      </c>
      <c r="C188" s="137" t="s">
        <v>1230</v>
      </c>
      <c r="D188" s="138" t="s">
        <v>1231</v>
      </c>
      <c r="E188" s="139" t="s">
        <v>1221</v>
      </c>
      <c r="F188" s="137" t="s">
        <v>587</v>
      </c>
      <c r="G188" s="140" t="s">
        <v>92</v>
      </c>
      <c r="H188" s="137" t="s">
        <v>95</v>
      </c>
      <c r="I188" s="137" t="s">
        <v>99</v>
      </c>
      <c r="J188" s="141">
        <v>197</v>
      </c>
      <c r="K188" s="140">
        <v>3</v>
      </c>
      <c r="L188" s="137" t="str">
        <f t="shared" si="7"/>
        <v>Ba</v>
      </c>
      <c r="M188" s="140"/>
      <c r="N188" s="67" t="e">
        <f>VLOOKUP(C188,#REF!,13,0)</f>
        <v>#REF!</v>
      </c>
    </row>
    <row r="189" spans="1:14" s="51" customFormat="1" ht="18.95" customHeight="1">
      <c r="A189" s="132" t="s">
        <v>1170</v>
      </c>
      <c r="B189" s="137" t="s">
        <v>1170</v>
      </c>
      <c r="C189" s="137" t="s">
        <v>1233</v>
      </c>
      <c r="D189" s="138" t="s">
        <v>1234</v>
      </c>
      <c r="E189" s="139" t="s">
        <v>159</v>
      </c>
      <c r="F189" s="137" t="s">
        <v>1235</v>
      </c>
      <c r="G189" s="140" t="s">
        <v>92</v>
      </c>
      <c r="H189" s="137" t="s">
        <v>170</v>
      </c>
      <c r="I189" s="137" t="s">
        <v>102</v>
      </c>
      <c r="J189" s="141">
        <v>171</v>
      </c>
      <c r="K189" s="140">
        <v>3</v>
      </c>
      <c r="L189" s="137" t="str">
        <f t="shared" si="7"/>
        <v>Ba</v>
      </c>
      <c r="M189" s="140"/>
      <c r="N189" s="67" t="e">
        <f>VLOOKUP(C189,#REF!,13,0)</f>
        <v>#REF!</v>
      </c>
    </row>
    <row r="190" spans="1:14" s="51" customFormat="1" ht="18.95" customHeight="1">
      <c r="A190" s="137" t="s">
        <v>1173</v>
      </c>
      <c r="B190" s="137" t="s">
        <v>1173</v>
      </c>
      <c r="C190" s="137" t="s">
        <v>1237</v>
      </c>
      <c r="D190" s="138" t="s">
        <v>527</v>
      </c>
      <c r="E190" s="139" t="s">
        <v>1238</v>
      </c>
      <c r="F190" s="137" t="s">
        <v>1239</v>
      </c>
      <c r="G190" s="140" t="s">
        <v>94</v>
      </c>
      <c r="H190" s="137" t="s">
        <v>95</v>
      </c>
      <c r="I190" s="137" t="s">
        <v>99</v>
      </c>
      <c r="J190" s="141">
        <v>172</v>
      </c>
      <c r="K190" s="140">
        <v>3</v>
      </c>
      <c r="L190" s="137" t="str">
        <f t="shared" si="7"/>
        <v>Ba</v>
      </c>
      <c r="M190" s="140"/>
      <c r="N190" s="67" t="e">
        <f>VLOOKUP(C190,#REF!,13,0)</f>
        <v>#REF!</v>
      </c>
    </row>
    <row r="191" spans="1:14" s="51" customFormat="1" ht="18.95" customHeight="1">
      <c r="A191" s="132" t="s">
        <v>1177</v>
      </c>
      <c r="B191" s="137" t="s">
        <v>1177</v>
      </c>
      <c r="C191" s="137" t="s">
        <v>1140</v>
      </c>
      <c r="D191" s="138" t="s">
        <v>63</v>
      </c>
      <c r="E191" s="139" t="s">
        <v>347</v>
      </c>
      <c r="F191" s="137" t="s">
        <v>1141</v>
      </c>
      <c r="G191" s="140" t="s">
        <v>94</v>
      </c>
      <c r="H191" s="137" t="s">
        <v>95</v>
      </c>
      <c r="I191" s="137" t="s">
        <v>98</v>
      </c>
      <c r="J191" s="141">
        <v>97</v>
      </c>
      <c r="K191" s="140">
        <v>4</v>
      </c>
      <c r="L191" s="137" t="str">
        <f t="shared" si="7"/>
        <v>Bốn</v>
      </c>
      <c r="M191" s="140"/>
      <c r="N191" s="67" t="e">
        <f>VLOOKUP(C191,#REF!,13,0)</f>
        <v>#REF!</v>
      </c>
    </row>
    <row r="192" spans="1:14" s="51" customFormat="1" ht="18.95" customHeight="1">
      <c r="A192" s="137" t="s">
        <v>1182</v>
      </c>
      <c r="B192" s="137" t="s">
        <v>1182</v>
      </c>
      <c r="C192" s="137" t="s">
        <v>1143</v>
      </c>
      <c r="D192" s="138" t="s">
        <v>1144</v>
      </c>
      <c r="E192" s="139" t="s">
        <v>1145</v>
      </c>
      <c r="F192" s="137" t="s">
        <v>1146</v>
      </c>
      <c r="G192" s="140" t="s">
        <v>92</v>
      </c>
      <c r="H192" s="137" t="s">
        <v>95</v>
      </c>
      <c r="I192" s="137" t="s">
        <v>228</v>
      </c>
      <c r="J192" s="141">
        <v>98</v>
      </c>
      <c r="K192" s="140">
        <v>5</v>
      </c>
      <c r="L192" s="137" t="str">
        <f t="shared" si="7"/>
        <v>Năm</v>
      </c>
      <c r="M192" s="140"/>
      <c r="N192" s="67" t="e">
        <f>VLOOKUP(C192,#REF!,13,0)</f>
        <v>#REF!</v>
      </c>
    </row>
    <row r="193" spans="1:14" s="51" customFormat="1" ht="18.95" customHeight="1">
      <c r="A193" s="132" t="s">
        <v>1186</v>
      </c>
      <c r="B193" s="137" t="s">
        <v>1186</v>
      </c>
      <c r="C193" s="137" t="s">
        <v>1148</v>
      </c>
      <c r="D193" s="138" t="s">
        <v>1149</v>
      </c>
      <c r="E193" s="139" t="s">
        <v>1150</v>
      </c>
      <c r="F193" s="137" t="s">
        <v>1151</v>
      </c>
      <c r="G193" s="140" t="s">
        <v>92</v>
      </c>
      <c r="H193" s="137" t="s">
        <v>100</v>
      </c>
      <c r="I193" s="137" t="s">
        <v>104</v>
      </c>
      <c r="J193" s="141">
        <v>99</v>
      </c>
      <c r="K193" s="140">
        <v>4</v>
      </c>
      <c r="L193" s="137" t="str">
        <f t="shared" si="7"/>
        <v>Bốn</v>
      </c>
      <c r="M193" s="140"/>
      <c r="N193" s="67" t="e">
        <f>VLOOKUP(C193,#REF!,13,0)</f>
        <v>#REF!</v>
      </c>
    </row>
    <row r="194" spans="1:14" s="51" customFormat="1" ht="18.95" customHeight="1">
      <c r="A194" s="137" t="s">
        <v>1188</v>
      </c>
      <c r="B194" s="137" t="s">
        <v>1188</v>
      </c>
      <c r="C194" s="137" t="s">
        <v>1153</v>
      </c>
      <c r="D194" s="138" t="s">
        <v>700</v>
      </c>
      <c r="E194" s="139" t="s">
        <v>1154</v>
      </c>
      <c r="F194" s="137" t="s">
        <v>1155</v>
      </c>
      <c r="G194" s="140" t="s">
        <v>94</v>
      </c>
      <c r="H194" s="137" t="s">
        <v>95</v>
      </c>
      <c r="I194" s="137" t="s">
        <v>99</v>
      </c>
      <c r="J194" s="141">
        <v>100</v>
      </c>
      <c r="K194" s="140">
        <v>4</v>
      </c>
      <c r="L194" s="137" t="str">
        <f t="shared" si="7"/>
        <v>Bốn</v>
      </c>
      <c r="M194" s="140"/>
      <c r="N194" s="67" t="e">
        <f>VLOOKUP(C194,#REF!,13,0)</f>
        <v>#REF!</v>
      </c>
    </row>
    <row r="195" spans="1:14" s="51" customFormat="1" ht="18.95" customHeight="1">
      <c r="A195" s="132" t="s">
        <v>1191</v>
      </c>
      <c r="B195" s="137" t="s">
        <v>1191</v>
      </c>
      <c r="C195" s="137" t="s">
        <v>1157</v>
      </c>
      <c r="D195" s="138" t="s">
        <v>780</v>
      </c>
      <c r="E195" s="139" t="s">
        <v>1158</v>
      </c>
      <c r="F195" s="137" t="s">
        <v>1159</v>
      </c>
      <c r="G195" s="140" t="s">
        <v>92</v>
      </c>
      <c r="H195" s="137" t="s">
        <v>95</v>
      </c>
      <c r="I195" s="137" t="s">
        <v>169</v>
      </c>
      <c r="J195" s="141">
        <v>101</v>
      </c>
      <c r="K195" s="140">
        <v>3</v>
      </c>
      <c r="L195" s="137" t="str">
        <f t="shared" si="7"/>
        <v>Ba</v>
      </c>
      <c r="M195" s="140"/>
      <c r="N195" s="67" t="e">
        <f>VLOOKUP(C195,#REF!,13,0)</f>
        <v>#REF!</v>
      </c>
    </row>
    <row r="196" spans="1:14" s="51" customFormat="1" ht="18.95" customHeight="1">
      <c r="A196" s="137" t="s">
        <v>1195</v>
      </c>
      <c r="B196" s="137" t="s">
        <v>1195</v>
      </c>
      <c r="C196" s="137" t="s">
        <v>1161</v>
      </c>
      <c r="D196" s="138" t="s">
        <v>202</v>
      </c>
      <c r="E196" s="139" t="s">
        <v>160</v>
      </c>
      <c r="F196" s="137" t="s">
        <v>1042</v>
      </c>
      <c r="G196" s="140" t="s">
        <v>94</v>
      </c>
      <c r="H196" s="137" t="s">
        <v>100</v>
      </c>
      <c r="I196" s="137" t="s">
        <v>104</v>
      </c>
      <c r="J196" s="141">
        <v>102</v>
      </c>
      <c r="K196" s="140">
        <v>4</v>
      </c>
      <c r="L196" s="137" t="str">
        <f t="shared" si="7"/>
        <v>Bốn</v>
      </c>
      <c r="M196" s="140"/>
      <c r="N196" s="67" t="e">
        <f>VLOOKUP(C196,#REF!,13,0)</f>
        <v>#REF!</v>
      </c>
    </row>
    <row r="197" spans="1:14" s="51" customFormat="1" ht="18.95" customHeight="1">
      <c r="A197" s="132" t="s">
        <v>1198</v>
      </c>
      <c r="B197" s="137" t="s">
        <v>1198</v>
      </c>
      <c r="C197" s="137" t="s">
        <v>1178</v>
      </c>
      <c r="D197" s="138" t="s">
        <v>1179</v>
      </c>
      <c r="E197" s="139" t="s">
        <v>1180</v>
      </c>
      <c r="F197" s="137" t="s">
        <v>1181</v>
      </c>
      <c r="G197" s="140" t="s">
        <v>94</v>
      </c>
      <c r="H197" s="137" t="s">
        <v>97</v>
      </c>
      <c r="I197" s="137" t="s">
        <v>96</v>
      </c>
      <c r="J197" s="141">
        <v>103</v>
      </c>
      <c r="K197" s="140">
        <v>4</v>
      </c>
      <c r="L197" s="137" t="str">
        <f t="shared" si="7"/>
        <v>Bốn</v>
      </c>
      <c r="M197" s="140"/>
      <c r="N197" s="67" t="e">
        <f>VLOOKUP(C197,#REF!,13,0)</f>
        <v>#REF!</v>
      </c>
    </row>
    <row r="198" spans="1:14" s="51" customFormat="1" ht="18.95" customHeight="1">
      <c r="A198" s="137" t="s">
        <v>1201</v>
      </c>
      <c r="B198" s="137" t="s">
        <v>1201</v>
      </c>
      <c r="C198" s="137" t="s">
        <v>1183</v>
      </c>
      <c r="D198" s="138" t="s">
        <v>339</v>
      </c>
      <c r="E198" s="139" t="s">
        <v>1184</v>
      </c>
      <c r="F198" s="137" t="s">
        <v>1185</v>
      </c>
      <c r="G198" s="140" t="s">
        <v>94</v>
      </c>
      <c r="H198" s="137" t="s">
        <v>95</v>
      </c>
      <c r="I198" s="137" t="s">
        <v>101</v>
      </c>
      <c r="J198" s="141">
        <v>104</v>
      </c>
      <c r="K198" s="140">
        <v>5</v>
      </c>
      <c r="L198" s="137" t="str">
        <f t="shared" si="7"/>
        <v>Năm</v>
      </c>
      <c r="M198" s="140"/>
      <c r="N198" s="67" t="e">
        <f>VLOOKUP(C198,#REF!,13,0)</f>
        <v>#REF!</v>
      </c>
    </row>
    <row r="199" spans="1:14" s="68" customFormat="1" ht="18.95" customHeight="1">
      <c r="A199" s="132" t="s">
        <v>1205</v>
      </c>
      <c r="B199" s="137" t="s">
        <v>1205</v>
      </c>
      <c r="C199" s="137" t="s">
        <v>1187</v>
      </c>
      <c r="D199" s="138" t="s">
        <v>786</v>
      </c>
      <c r="E199" s="139" t="s">
        <v>1184</v>
      </c>
      <c r="F199" s="137" t="s">
        <v>359</v>
      </c>
      <c r="G199" s="140" t="s">
        <v>94</v>
      </c>
      <c r="H199" s="137" t="s">
        <v>97</v>
      </c>
      <c r="I199" s="137" t="s">
        <v>101</v>
      </c>
      <c r="J199" s="141">
        <v>105</v>
      </c>
      <c r="K199" s="140">
        <v>4</v>
      </c>
      <c r="L199" s="137" t="str">
        <f t="shared" si="7"/>
        <v>Bốn</v>
      </c>
      <c r="M199" s="140"/>
      <c r="N199" s="67" t="e">
        <f>VLOOKUP(C199,#REF!,13,0)</f>
        <v>#REF!</v>
      </c>
    </row>
    <row r="200" spans="1:14" s="51" customFormat="1" ht="18.95" customHeight="1">
      <c r="A200" s="137" t="s">
        <v>1208</v>
      </c>
      <c r="B200" s="137" t="s">
        <v>1208</v>
      </c>
      <c r="C200" s="137" t="s">
        <v>1189</v>
      </c>
      <c r="D200" s="138" t="s">
        <v>597</v>
      </c>
      <c r="E200" s="139" t="s">
        <v>214</v>
      </c>
      <c r="F200" s="137" t="s">
        <v>1190</v>
      </c>
      <c r="G200" s="140" t="s">
        <v>94</v>
      </c>
      <c r="H200" s="137" t="s">
        <v>95</v>
      </c>
      <c r="I200" s="137" t="s">
        <v>99</v>
      </c>
      <c r="J200" s="141">
        <v>106</v>
      </c>
      <c r="K200" s="140">
        <v>3</v>
      </c>
      <c r="L200" s="137" t="str">
        <f t="shared" si="7"/>
        <v>Ba</v>
      </c>
      <c r="M200" s="140"/>
      <c r="N200" s="67" t="e">
        <f>VLOOKUP(C200,#REF!,13,0)</f>
        <v>#REF!</v>
      </c>
    </row>
    <row r="201" spans="1:14" s="51" customFormat="1" ht="18.95" customHeight="1">
      <c r="A201" s="132" t="s">
        <v>1210</v>
      </c>
      <c r="B201" s="137" t="s">
        <v>1210</v>
      </c>
      <c r="C201" s="137" t="s">
        <v>1192</v>
      </c>
      <c r="D201" s="138" t="s">
        <v>1193</v>
      </c>
      <c r="E201" s="139" t="s">
        <v>214</v>
      </c>
      <c r="F201" s="137" t="s">
        <v>1194</v>
      </c>
      <c r="G201" s="140" t="s">
        <v>94</v>
      </c>
      <c r="H201" s="137" t="s">
        <v>100</v>
      </c>
      <c r="I201" s="137" t="s">
        <v>101</v>
      </c>
      <c r="J201" s="141">
        <v>107</v>
      </c>
      <c r="K201" s="140">
        <v>5</v>
      </c>
      <c r="L201" s="137" t="str">
        <f t="shared" si="7"/>
        <v>Năm</v>
      </c>
      <c r="M201" s="140"/>
      <c r="N201" s="67" t="e">
        <f>VLOOKUP(C201,#REF!,13,0)</f>
        <v>#REF!</v>
      </c>
    </row>
    <row r="202" spans="1:14" s="51" customFormat="1" ht="18.95" customHeight="1">
      <c r="A202" s="137" t="s">
        <v>1214</v>
      </c>
      <c r="B202" s="137" t="s">
        <v>1214</v>
      </c>
      <c r="C202" s="137" t="s">
        <v>1196</v>
      </c>
      <c r="D202" s="138" t="s">
        <v>1197</v>
      </c>
      <c r="E202" s="139" t="s">
        <v>214</v>
      </c>
      <c r="F202" s="137" t="s">
        <v>1406</v>
      </c>
      <c r="G202" s="140" t="s">
        <v>94</v>
      </c>
      <c r="H202" s="137" t="s">
        <v>97</v>
      </c>
      <c r="I202" s="137" t="s">
        <v>96</v>
      </c>
      <c r="J202" s="141">
        <v>108</v>
      </c>
      <c r="K202" s="140">
        <v>4</v>
      </c>
      <c r="L202" s="137" t="str">
        <f t="shared" si="7"/>
        <v>Bốn</v>
      </c>
      <c r="M202" s="140" t="s">
        <v>1409</v>
      </c>
      <c r="N202" s="67" t="e">
        <f>VLOOKUP(C202,#REF!,13,0)</f>
        <v>#REF!</v>
      </c>
    </row>
    <row r="203" spans="1:14" s="51" customFormat="1" ht="18.95" customHeight="1">
      <c r="A203" s="132" t="s">
        <v>1218</v>
      </c>
      <c r="B203" s="137" t="s">
        <v>1218</v>
      </c>
      <c r="C203" s="137" t="s">
        <v>1199</v>
      </c>
      <c r="D203" s="138" t="s">
        <v>207</v>
      </c>
      <c r="E203" s="139" t="s">
        <v>214</v>
      </c>
      <c r="F203" s="137" t="s">
        <v>1200</v>
      </c>
      <c r="G203" s="140" t="s">
        <v>94</v>
      </c>
      <c r="H203" s="137" t="s">
        <v>95</v>
      </c>
      <c r="I203" s="137" t="s">
        <v>99</v>
      </c>
      <c r="J203" s="141">
        <v>109</v>
      </c>
      <c r="K203" s="140">
        <v>3</v>
      </c>
      <c r="L203" s="137" t="str">
        <f t="shared" si="7"/>
        <v>Ba</v>
      </c>
      <c r="M203" s="140"/>
      <c r="N203" s="67" t="e">
        <f>VLOOKUP(C203,#REF!,13,0)</f>
        <v>#REF!</v>
      </c>
    </row>
    <row r="204" spans="1:14" s="51" customFormat="1" ht="18.95" customHeight="1">
      <c r="A204" s="137" t="s">
        <v>1222</v>
      </c>
      <c r="B204" s="137" t="s">
        <v>1222</v>
      </c>
      <c r="C204" s="137" t="s">
        <v>1202</v>
      </c>
      <c r="D204" s="138" t="s">
        <v>1203</v>
      </c>
      <c r="E204" s="139" t="s">
        <v>214</v>
      </c>
      <c r="F204" s="137" t="s">
        <v>1204</v>
      </c>
      <c r="G204" s="140" t="s">
        <v>94</v>
      </c>
      <c r="H204" s="137" t="s">
        <v>95</v>
      </c>
      <c r="I204" s="137" t="s">
        <v>99</v>
      </c>
      <c r="J204" s="141">
        <v>110</v>
      </c>
      <c r="K204" s="140">
        <v>4</v>
      </c>
      <c r="L204" s="137" t="str">
        <f t="shared" si="7"/>
        <v>Bốn</v>
      </c>
      <c r="M204" s="140"/>
      <c r="N204" s="67" t="e">
        <f>VLOOKUP(C204,#REF!,13,0)</f>
        <v>#REF!</v>
      </c>
    </row>
    <row r="205" spans="1:14" s="51" customFormat="1" ht="18.95" customHeight="1">
      <c r="A205" s="132" t="s">
        <v>1226</v>
      </c>
      <c r="B205" s="137" t="s">
        <v>1226</v>
      </c>
      <c r="C205" s="137" t="s">
        <v>1206</v>
      </c>
      <c r="D205" s="138" t="s">
        <v>741</v>
      </c>
      <c r="E205" s="139" t="s">
        <v>356</v>
      </c>
      <c r="F205" s="137" t="s">
        <v>1207</v>
      </c>
      <c r="G205" s="140" t="s">
        <v>94</v>
      </c>
      <c r="H205" s="137" t="s">
        <v>95</v>
      </c>
      <c r="I205" s="137" t="s">
        <v>99</v>
      </c>
      <c r="J205" s="141">
        <v>111</v>
      </c>
      <c r="K205" s="140">
        <v>4</v>
      </c>
      <c r="L205" s="137" t="str">
        <f t="shared" si="7"/>
        <v>Bốn</v>
      </c>
      <c r="M205" s="140"/>
      <c r="N205" s="67" t="e">
        <f>VLOOKUP(C205,#REF!,13,0)</f>
        <v>#REF!</v>
      </c>
    </row>
    <row r="206" spans="1:14" s="51" customFormat="1" ht="18.95" customHeight="1">
      <c r="A206" s="137" t="s">
        <v>1229</v>
      </c>
      <c r="B206" s="137" t="s">
        <v>1229</v>
      </c>
      <c r="C206" s="137" t="s">
        <v>1209</v>
      </c>
      <c r="D206" s="138" t="s">
        <v>937</v>
      </c>
      <c r="E206" s="139" t="s">
        <v>356</v>
      </c>
      <c r="F206" s="137" t="s">
        <v>738</v>
      </c>
      <c r="G206" s="140" t="s">
        <v>94</v>
      </c>
      <c r="H206" s="137" t="s">
        <v>95</v>
      </c>
      <c r="I206" s="137" t="s">
        <v>99</v>
      </c>
      <c r="J206" s="141">
        <v>112</v>
      </c>
      <c r="K206" s="140">
        <v>5</v>
      </c>
      <c r="L206" s="137" t="str">
        <f t="shared" si="7"/>
        <v>Năm</v>
      </c>
      <c r="M206" s="140"/>
      <c r="N206" s="67" t="e">
        <f>VLOOKUP(C206,#REF!,13,0)</f>
        <v>#REF!</v>
      </c>
    </row>
    <row r="207" spans="1:14" s="51" customFormat="1" ht="18.95" customHeight="1">
      <c r="A207" s="132" t="s">
        <v>1232</v>
      </c>
      <c r="B207" s="137" t="s">
        <v>1232</v>
      </c>
      <c r="C207" s="137" t="s">
        <v>1211</v>
      </c>
      <c r="D207" s="138" t="s">
        <v>337</v>
      </c>
      <c r="E207" s="139" t="s">
        <v>1212</v>
      </c>
      <c r="F207" s="137" t="s">
        <v>1213</v>
      </c>
      <c r="G207" s="140" t="s">
        <v>92</v>
      </c>
      <c r="H207" s="137" t="s">
        <v>591</v>
      </c>
      <c r="I207" s="137" t="s">
        <v>171</v>
      </c>
      <c r="J207" s="141">
        <v>113</v>
      </c>
      <c r="K207" s="140">
        <v>2</v>
      </c>
      <c r="L207" s="137" t="str">
        <f t="shared" si="7"/>
        <v>Hai</v>
      </c>
      <c r="M207" s="140"/>
      <c r="N207" s="67" t="e">
        <f>VLOOKUP(C207,#REF!,13,0)</f>
        <v>#REF!</v>
      </c>
    </row>
    <row r="208" spans="1:14" s="51" customFormat="1" ht="18.95" customHeight="1">
      <c r="A208" s="137" t="s">
        <v>1236</v>
      </c>
      <c r="B208" s="137" t="s">
        <v>1236</v>
      </c>
      <c r="C208" s="137" t="s">
        <v>1215</v>
      </c>
      <c r="D208" s="138" t="s">
        <v>1216</v>
      </c>
      <c r="E208" s="139" t="s">
        <v>114</v>
      </c>
      <c r="F208" s="137" t="s">
        <v>1217</v>
      </c>
      <c r="G208" s="140" t="s">
        <v>92</v>
      </c>
      <c r="H208" s="137" t="s">
        <v>95</v>
      </c>
      <c r="I208" s="137" t="s">
        <v>99</v>
      </c>
      <c r="J208" s="141">
        <v>114</v>
      </c>
      <c r="K208" s="140">
        <v>3</v>
      </c>
      <c r="L208" s="137" t="str">
        <f t="shared" si="7"/>
        <v>Ba</v>
      </c>
      <c r="M208" s="140"/>
      <c r="N208" s="67" t="e">
        <f>VLOOKUP(C208,#REF!,13,0)</f>
        <v>#REF!</v>
      </c>
    </row>
    <row r="209" spans="1:14" s="51" customFormat="1" ht="18.95" customHeight="1">
      <c r="A209" s="132" t="s">
        <v>1240</v>
      </c>
      <c r="B209" s="137" t="s">
        <v>1240</v>
      </c>
      <c r="C209" s="137" t="s">
        <v>1241</v>
      </c>
      <c r="D209" s="138" t="s">
        <v>1242</v>
      </c>
      <c r="E209" s="139" t="s">
        <v>1243</v>
      </c>
      <c r="F209" s="137" t="s">
        <v>1244</v>
      </c>
      <c r="G209" s="140" t="s">
        <v>94</v>
      </c>
      <c r="H209" s="137" t="s">
        <v>95</v>
      </c>
      <c r="I209" s="137" t="s">
        <v>99</v>
      </c>
      <c r="J209" s="141">
        <v>115</v>
      </c>
      <c r="K209" s="140">
        <v>4</v>
      </c>
      <c r="L209" s="137" t="str">
        <f t="shared" si="7"/>
        <v>Bốn</v>
      </c>
      <c r="M209" s="140"/>
      <c r="N209" s="67" t="e">
        <f>VLOOKUP(C209,#REF!,13,0)</f>
        <v>#REF!</v>
      </c>
    </row>
    <row r="210" spans="1:14" s="51" customFormat="1" ht="18.95" customHeight="1">
      <c r="A210" s="137" t="s">
        <v>1245</v>
      </c>
      <c r="B210" s="137" t="s">
        <v>1245</v>
      </c>
      <c r="C210" s="137" t="s">
        <v>1246</v>
      </c>
      <c r="D210" s="138" t="s">
        <v>1247</v>
      </c>
      <c r="E210" s="139" t="s">
        <v>1248</v>
      </c>
      <c r="F210" s="137" t="s">
        <v>1249</v>
      </c>
      <c r="G210" s="140" t="s">
        <v>94</v>
      </c>
      <c r="H210" s="137" t="s">
        <v>95</v>
      </c>
      <c r="I210" s="137" t="s">
        <v>99</v>
      </c>
      <c r="J210" s="141">
        <v>116</v>
      </c>
      <c r="K210" s="140">
        <v>4</v>
      </c>
      <c r="L210" s="137" t="str">
        <f t="shared" si="7"/>
        <v>Bốn</v>
      </c>
      <c r="M210" s="140"/>
      <c r="N210" s="67" t="e">
        <f>VLOOKUP(C210,#REF!,13,0)</f>
        <v>#REF!</v>
      </c>
    </row>
    <row r="211" spans="1:14" s="51" customFormat="1" ht="18.95" customHeight="1">
      <c r="A211" s="132" t="s">
        <v>1250</v>
      </c>
      <c r="B211" s="137" t="s">
        <v>1250</v>
      </c>
      <c r="C211" s="137" t="s">
        <v>1251</v>
      </c>
      <c r="D211" s="138" t="s">
        <v>1252</v>
      </c>
      <c r="E211" s="139" t="s">
        <v>1253</v>
      </c>
      <c r="F211" s="137" t="s">
        <v>1254</v>
      </c>
      <c r="G211" s="140" t="s">
        <v>94</v>
      </c>
      <c r="H211" s="137" t="s">
        <v>97</v>
      </c>
      <c r="I211" s="137" t="s">
        <v>102</v>
      </c>
      <c r="J211" s="141">
        <v>117</v>
      </c>
      <c r="K211" s="140">
        <v>3</v>
      </c>
      <c r="L211" s="137" t="str">
        <f t="shared" si="7"/>
        <v>Ba</v>
      </c>
      <c r="M211" s="140"/>
      <c r="N211" s="67" t="e">
        <f>VLOOKUP(C211,#REF!,13,0)</f>
        <v>#REF!</v>
      </c>
    </row>
    <row r="212" spans="1:14" s="51" customFormat="1" ht="18.95" customHeight="1">
      <c r="A212" s="137" t="s">
        <v>1255</v>
      </c>
      <c r="B212" s="137" t="s">
        <v>1255</v>
      </c>
      <c r="C212" s="137" t="s">
        <v>1256</v>
      </c>
      <c r="D212" s="138" t="s">
        <v>110</v>
      </c>
      <c r="E212" s="139" t="s">
        <v>210</v>
      </c>
      <c r="F212" s="137" t="s">
        <v>1257</v>
      </c>
      <c r="G212" s="140" t="s">
        <v>92</v>
      </c>
      <c r="H212" s="137" t="s">
        <v>95</v>
      </c>
      <c r="I212" s="137" t="s">
        <v>105</v>
      </c>
      <c r="J212" s="141">
        <v>118</v>
      </c>
      <c r="K212" s="140">
        <v>4</v>
      </c>
      <c r="L212" s="137" t="str">
        <f t="shared" si="7"/>
        <v>Bốn</v>
      </c>
      <c r="M212" s="140"/>
      <c r="N212" s="67" t="e">
        <f>VLOOKUP(C212,#REF!,13,0)</f>
        <v>#REF!</v>
      </c>
    </row>
    <row r="213" spans="1:14" s="51" customFormat="1" ht="18.95" customHeight="1">
      <c r="A213" s="132" t="s">
        <v>1258</v>
      </c>
      <c r="B213" s="137" t="s">
        <v>1258</v>
      </c>
      <c r="C213" s="137" t="s">
        <v>1259</v>
      </c>
      <c r="D213" s="138" t="s">
        <v>1260</v>
      </c>
      <c r="E213" s="139" t="s">
        <v>215</v>
      </c>
      <c r="F213" s="137" t="s">
        <v>1261</v>
      </c>
      <c r="G213" s="140" t="s">
        <v>92</v>
      </c>
      <c r="H213" s="137" t="s">
        <v>95</v>
      </c>
      <c r="I213" s="137" t="s">
        <v>99</v>
      </c>
      <c r="J213" s="141">
        <v>119</v>
      </c>
      <c r="K213" s="140">
        <v>5</v>
      </c>
      <c r="L213" s="137" t="str">
        <f t="shared" si="7"/>
        <v>Năm</v>
      </c>
      <c r="M213" s="140"/>
      <c r="N213" s="67" t="e">
        <f>VLOOKUP(C213,#REF!,13,0)</f>
        <v>#REF!</v>
      </c>
    </row>
    <row r="214" spans="1:14" s="51" customFormat="1" ht="18.95" customHeight="1">
      <c r="A214" s="137" t="s">
        <v>1262</v>
      </c>
      <c r="B214" s="137" t="s">
        <v>1262</v>
      </c>
      <c r="C214" s="137" t="s">
        <v>1263</v>
      </c>
      <c r="D214" s="138" t="s">
        <v>1247</v>
      </c>
      <c r="E214" s="139" t="s">
        <v>1264</v>
      </c>
      <c r="F214" s="137" t="s">
        <v>1265</v>
      </c>
      <c r="G214" s="140" t="s">
        <v>94</v>
      </c>
      <c r="H214" s="137" t="s">
        <v>170</v>
      </c>
      <c r="I214" s="137" t="s">
        <v>98</v>
      </c>
      <c r="J214" s="141">
        <v>120</v>
      </c>
      <c r="K214" s="140">
        <v>4</v>
      </c>
      <c r="L214" s="137" t="str">
        <f t="shared" si="7"/>
        <v>Bốn</v>
      </c>
      <c r="M214" s="140"/>
      <c r="N214" s="67" t="e">
        <f>VLOOKUP(C214,#REF!,13,0)</f>
        <v>#REF!</v>
      </c>
    </row>
    <row r="215" spans="1:14" s="51" customFormat="1" ht="18.95" customHeight="1">
      <c r="A215" s="132" t="s">
        <v>1266</v>
      </c>
      <c r="B215" s="137" t="s">
        <v>1266</v>
      </c>
      <c r="C215" s="137" t="s">
        <v>1267</v>
      </c>
      <c r="D215" s="138" t="s">
        <v>1268</v>
      </c>
      <c r="E215" s="139" t="s">
        <v>208</v>
      </c>
      <c r="F215" s="137" t="s">
        <v>1269</v>
      </c>
      <c r="G215" s="140" t="s">
        <v>94</v>
      </c>
      <c r="H215" s="137" t="s">
        <v>97</v>
      </c>
      <c r="I215" s="137" t="s">
        <v>104</v>
      </c>
      <c r="J215" s="141">
        <v>121</v>
      </c>
      <c r="K215" s="140">
        <v>4</v>
      </c>
      <c r="L215" s="137" t="str">
        <f t="shared" si="7"/>
        <v>Bốn</v>
      </c>
      <c r="M215" s="140"/>
      <c r="N215" s="67" t="e">
        <f>VLOOKUP(C215,#REF!,13,0)</f>
        <v>#REF!</v>
      </c>
    </row>
    <row r="216" spans="1:14" s="51" customFormat="1" ht="18.95" customHeight="1">
      <c r="A216" s="137" t="s">
        <v>1270</v>
      </c>
      <c r="B216" s="137" t="s">
        <v>1270</v>
      </c>
      <c r="C216" s="137" t="s">
        <v>1271</v>
      </c>
      <c r="D216" s="138" t="s">
        <v>1272</v>
      </c>
      <c r="E216" s="139" t="s">
        <v>208</v>
      </c>
      <c r="F216" s="137" t="s">
        <v>1273</v>
      </c>
      <c r="G216" s="140" t="s">
        <v>94</v>
      </c>
      <c r="H216" s="137" t="s">
        <v>95</v>
      </c>
      <c r="I216" s="137" t="s">
        <v>112</v>
      </c>
      <c r="J216" s="141">
        <v>122</v>
      </c>
      <c r="K216" s="140">
        <v>4</v>
      </c>
      <c r="L216" s="137" t="str">
        <f t="shared" si="7"/>
        <v>Bốn</v>
      </c>
      <c r="M216" s="140"/>
      <c r="N216" s="67" t="e">
        <f>VLOOKUP(C216,#REF!,13,0)</f>
        <v>#REF!</v>
      </c>
    </row>
    <row r="217" spans="1:14" s="1" customFormat="1" ht="20.25" customHeight="1">
      <c r="C217" s="172" t="s">
        <v>377</v>
      </c>
      <c r="D217" s="172"/>
      <c r="E217" s="38">
        <f>A216-E218</f>
        <v>198</v>
      </c>
      <c r="G217" s="15"/>
      <c r="H217" s="39"/>
      <c r="J217" s="43"/>
      <c r="K217" s="59"/>
      <c r="L217" s="4"/>
      <c r="M217" s="40"/>
      <c r="N217" s="78"/>
    </row>
    <row r="218" spans="1:14" s="1" customFormat="1" ht="20.25" customHeight="1">
      <c r="C218" s="161" t="s">
        <v>378</v>
      </c>
      <c r="D218" s="161"/>
      <c r="E218" s="38">
        <f>COUNTIF(M9:M216,"VẮNG THI")</f>
        <v>10</v>
      </c>
      <c r="G218" s="3"/>
      <c r="H218" s="39"/>
      <c r="J218" s="43"/>
      <c r="K218" s="59"/>
      <c r="L218" s="4"/>
      <c r="M218" s="40"/>
      <c r="N218" s="78"/>
    </row>
    <row r="219" spans="1:14" s="25" customFormat="1" ht="20.25" customHeight="1">
      <c r="A219" s="168" t="s">
        <v>192</v>
      </c>
      <c r="B219" s="168"/>
      <c r="C219" s="168"/>
      <c r="D219" s="168"/>
      <c r="E219" s="168"/>
      <c r="F219" s="168"/>
      <c r="G219" s="168"/>
      <c r="H219" s="168"/>
      <c r="I219" s="168"/>
      <c r="J219" s="168"/>
      <c r="K219" s="168"/>
      <c r="L219" s="168"/>
      <c r="M219" s="40"/>
      <c r="N219" s="78"/>
    </row>
    <row r="220" spans="1:14" s="24" customFormat="1" ht="16.5">
      <c r="A220" s="157" t="s">
        <v>376</v>
      </c>
      <c r="B220" s="157"/>
      <c r="C220" s="157"/>
      <c r="D220" s="157"/>
      <c r="E220" s="157"/>
      <c r="F220" s="63"/>
      <c r="G220" s="63"/>
      <c r="I220" s="164" t="s">
        <v>51</v>
      </c>
      <c r="J220" s="164"/>
      <c r="K220" s="164"/>
      <c r="L220" s="164"/>
      <c r="M220" s="164"/>
      <c r="N220" s="78"/>
    </row>
    <row r="221" spans="1:14" s="24" customFormat="1" ht="16.5">
      <c r="D221" s="63"/>
      <c r="E221" s="63"/>
      <c r="F221" s="63"/>
      <c r="G221" s="63"/>
      <c r="J221" s="63"/>
      <c r="K221" s="60"/>
      <c r="N221" s="79"/>
    </row>
    <row r="222" spans="1:14" s="24" customFormat="1" ht="16.5">
      <c r="D222" s="63"/>
      <c r="E222" s="63"/>
      <c r="F222" s="63"/>
      <c r="G222" s="63"/>
      <c r="J222" s="63"/>
      <c r="K222" s="60"/>
    </row>
    <row r="223" spans="1:14" s="24" customFormat="1" ht="16.5">
      <c r="D223" s="63"/>
      <c r="E223" s="63"/>
      <c r="F223" s="63"/>
      <c r="G223" s="63"/>
      <c r="J223" s="63"/>
      <c r="K223" s="60"/>
    </row>
    <row r="224" spans="1:14" s="24" customFormat="1" ht="16.5">
      <c r="F224" s="63"/>
      <c r="G224" s="63"/>
      <c r="I224" s="157" t="s">
        <v>52</v>
      </c>
      <c r="J224" s="157"/>
      <c r="K224" s="157"/>
      <c r="L224" s="157"/>
      <c r="M224" s="157"/>
    </row>
    <row r="225" spans="1:5" ht="21" customHeight="1">
      <c r="A225" s="157" t="s">
        <v>161</v>
      </c>
      <c r="B225" s="157"/>
      <c r="C225" s="157"/>
      <c r="D225" s="157"/>
      <c r="E225" s="157"/>
    </row>
  </sheetData>
  <mergeCells count="26">
    <mergeCell ref="A225:E225"/>
    <mergeCell ref="I224:M224"/>
    <mergeCell ref="A220:E220"/>
    <mergeCell ref="I220:M220"/>
    <mergeCell ref="M7:M8"/>
    <mergeCell ref="A219:L219"/>
    <mergeCell ref="A1:E1"/>
    <mergeCell ref="A2:E2"/>
    <mergeCell ref="A4:M4"/>
    <mergeCell ref="F1:M1"/>
    <mergeCell ref="F2:M2"/>
    <mergeCell ref="A7:A8"/>
    <mergeCell ref="B7:B8"/>
    <mergeCell ref="J7:J8"/>
    <mergeCell ref="A5:M5"/>
    <mergeCell ref="C218:D218"/>
    <mergeCell ref="L7:L8"/>
    <mergeCell ref="C217:D217"/>
    <mergeCell ref="A6:M6"/>
    <mergeCell ref="I7:I8"/>
    <mergeCell ref="K7:K8"/>
    <mergeCell ref="C7:C8"/>
    <mergeCell ref="D7:E8"/>
    <mergeCell ref="F7:F8"/>
    <mergeCell ref="G7:G8"/>
    <mergeCell ref="H7:H8"/>
  </mergeCells>
  <printOptions horizontalCentered="1"/>
  <pageMargins left="0.25" right="0" top="0.75" bottom="0.5" header="0.25" footer="0.25"/>
  <pageSetup paperSize="9" scale="91" fitToHeight="8" orientation="landscape" r:id="rId1"/>
  <headerFooter alignWithMargins="0">
    <oddFooter>Page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7"/>
  <sheetViews>
    <sheetView view="pageBreakPreview" topLeftCell="A205" zoomScaleNormal="115" zoomScaleSheetLayoutView="100" workbookViewId="0">
      <selection activeCell="D225" sqref="D225"/>
    </sheetView>
  </sheetViews>
  <sheetFormatPr defaultRowHeight="12.75"/>
  <cols>
    <col min="1" max="1" width="4.42578125" style="130" bestFit="1" customWidth="1"/>
    <col min="2" max="2" width="14.7109375" style="10" bestFit="1" customWidth="1"/>
    <col min="3" max="3" width="16.28515625" style="10" bestFit="1" customWidth="1"/>
    <col min="4" max="4" width="10.42578125" style="10" bestFit="1" customWidth="1"/>
    <col min="5" max="5" width="9.140625" style="34" bestFit="1" customWidth="1"/>
    <col min="6" max="6" width="4.42578125" style="10" bestFit="1" customWidth="1"/>
    <col min="7" max="7" width="7" style="10" bestFit="1" customWidth="1"/>
    <col min="8" max="8" width="11.5703125" style="10" bestFit="1" customWidth="1"/>
    <col min="9" max="9" width="15.85546875" style="10" bestFit="1" customWidth="1"/>
    <col min="10" max="10" width="5.5703125" style="35" bestFit="1" customWidth="1"/>
    <col min="11" max="12" width="4.42578125" style="35" bestFit="1" customWidth="1"/>
    <col min="13" max="13" width="4.7109375" style="35" bestFit="1" customWidth="1"/>
    <col min="14" max="14" width="5.42578125" style="35" bestFit="1" customWidth="1"/>
    <col min="15" max="15" width="9.140625" style="12" bestFit="1" customWidth="1"/>
    <col min="16" max="16" width="7.140625" style="12" bestFit="1" customWidth="1"/>
    <col min="17" max="17" width="4.42578125" style="12" bestFit="1" customWidth="1"/>
    <col min="18" max="228" width="10.28515625" style="12" customWidth="1"/>
    <col min="229" max="16384" width="9.140625" style="12"/>
  </cols>
  <sheetData>
    <row r="1" spans="1:17" s="12" customFormat="1" ht="15.75">
      <c r="A1" s="152" t="s">
        <v>40</v>
      </c>
      <c r="B1" s="152"/>
      <c r="C1" s="152"/>
      <c r="D1" s="10"/>
      <c r="E1" s="34"/>
      <c r="F1" s="10"/>
      <c r="G1" s="175" t="s">
        <v>41</v>
      </c>
      <c r="H1" s="175"/>
      <c r="I1" s="175"/>
      <c r="J1" s="175"/>
      <c r="K1" s="175"/>
      <c r="L1" s="175"/>
      <c r="M1" s="175"/>
      <c r="N1" s="175"/>
      <c r="O1" s="175"/>
      <c r="P1" s="175"/>
    </row>
    <row r="2" spans="1:17" s="12" customFormat="1" ht="15.75">
      <c r="A2" s="153" t="s">
        <v>38</v>
      </c>
      <c r="B2" s="153"/>
      <c r="C2" s="153"/>
      <c r="D2" s="10"/>
      <c r="E2" s="34"/>
      <c r="F2" s="10"/>
      <c r="G2" s="163" t="s">
        <v>39</v>
      </c>
      <c r="H2" s="163"/>
      <c r="I2" s="163"/>
      <c r="J2" s="163"/>
      <c r="K2" s="163"/>
      <c r="L2" s="163"/>
      <c r="M2" s="163"/>
      <c r="N2" s="163"/>
      <c r="O2" s="163"/>
      <c r="P2" s="163"/>
    </row>
    <row r="3" spans="1:17" s="12" customFormat="1">
      <c r="A3" s="31"/>
      <c r="B3" s="7"/>
      <c r="C3" s="7"/>
      <c r="D3" s="8"/>
      <c r="E3" s="9"/>
      <c r="F3" s="7"/>
      <c r="G3" s="7"/>
      <c r="H3" s="10"/>
      <c r="I3" s="10"/>
      <c r="J3" s="35"/>
      <c r="K3" s="35"/>
      <c r="L3" s="35"/>
      <c r="M3" s="35"/>
      <c r="N3" s="35"/>
    </row>
    <row r="4" spans="1:17" s="13" customFormat="1" ht="18.75">
      <c r="A4" s="183" t="s">
        <v>81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</row>
    <row r="5" spans="1:17" s="5" customFormat="1" ht="18.75">
      <c r="A5" s="154" t="str">
        <f>NGHEDOC!A5</f>
        <v>Ngày thi 22/9/2019 - Đối tượng Sinh viên - Địa điểm thi: Trường Đại học Nông lâm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7" s="5" customFormat="1" ht="18.75">
      <c r="A6" s="178" t="s">
        <v>54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8" spans="1:17" s="29" customFormat="1" ht="25.5">
      <c r="A8" s="26" t="s">
        <v>0</v>
      </c>
      <c r="B8" s="26" t="s">
        <v>2</v>
      </c>
      <c r="C8" s="181" t="s">
        <v>3</v>
      </c>
      <c r="D8" s="182"/>
      <c r="E8" s="26" t="s">
        <v>4</v>
      </c>
      <c r="F8" s="26" t="s">
        <v>62</v>
      </c>
      <c r="G8" s="26" t="s">
        <v>42</v>
      </c>
      <c r="H8" s="26" t="s">
        <v>58</v>
      </c>
      <c r="I8" s="26" t="s">
        <v>59</v>
      </c>
      <c r="J8" s="27" t="s">
        <v>43</v>
      </c>
      <c r="K8" s="27" t="s">
        <v>44</v>
      </c>
      <c r="L8" s="27" t="s">
        <v>45</v>
      </c>
      <c r="M8" s="27" t="s">
        <v>46</v>
      </c>
      <c r="N8" s="27" t="s">
        <v>47</v>
      </c>
      <c r="O8" s="129" t="s">
        <v>88</v>
      </c>
      <c r="P8" s="129" t="s">
        <v>5</v>
      </c>
    </row>
    <row r="9" spans="1:17" s="12" customFormat="1" ht="20.100000000000001" customHeight="1">
      <c r="A9" s="32">
        <v>1</v>
      </c>
      <c r="B9" s="32" t="s">
        <v>585</v>
      </c>
      <c r="C9" s="187" t="s">
        <v>586</v>
      </c>
      <c r="D9" s="187" t="s">
        <v>90</v>
      </c>
      <c r="E9" s="32" t="s">
        <v>587</v>
      </c>
      <c r="F9" s="32" t="s">
        <v>92</v>
      </c>
      <c r="G9" s="32" t="s">
        <v>95</v>
      </c>
      <c r="H9" s="32" t="s">
        <v>99</v>
      </c>
      <c r="I9" s="32" t="s">
        <v>1280</v>
      </c>
      <c r="J9" s="32">
        <f>VLOOKUP(B9,NGHEDOC!$D$9:$F$216,3,0)</f>
        <v>17</v>
      </c>
      <c r="K9" s="30">
        <f>VLOOKUP(B9,NOI!$C$10:$V$217,8,0)</f>
        <v>12</v>
      </c>
      <c r="L9" s="30">
        <f>VLOOKUP(B9,NGHEDOC!$D$9:$F$216,2,0)</f>
        <v>27</v>
      </c>
      <c r="M9" s="30">
        <f>VLOOKUP(B9,VIET!$C$9:$M$216,9,0)</f>
        <v>2</v>
      </c>
      <c r="N9" s="30">
        <f t="shared" ref="N9" si="0">SUM(J9:M9)</f>
        <v>58</v>
      </c>
      <c r="O9" s="30" t="str">
        <f t="shared" ref="O9" si="1">IF(AND(N9&gt;=65,N9&lt;80,J9&gt;0,K9&gt;0,L9&gt;0),"A2",IF(AND(N9&gt;=80,J9&gt;0,K9&gt;0,L9&gt;0),"B1","Không đạt"))</f>
        <v>Không đạt</v>
      </c>
      <c r="P9" s="187"/>
      <c r="Q9" s="12">
        <f t="shared" ref="Q9:Q137" si="2">SUM(J9:L9)</f>
        <v>56</v>
      </c>
    </row>
    <row r="10" spans="1:17" s="12" customFormat="1" ht="20.100000000000001" customHeight="1">
      <c r="A10" s="32">
        <v>2</v>
      </c>
      <c r="B10" s="32" t="s">
        <v>588</v>
      </c>
      <c r="C10" s="187" t="s">
        <v>589</v>
      </c>
      <c r="D10" s="187" t="s">
        <v>90</v>
      </c>
      <c r="E10" s="32" t="s">
        <v>590</v>
      </c>
      <c r="F10" s="32" t="s">
        <v>92</v>
      </c>
      <c r="G10" s="32" t="s">
        <v>591</v>
      </c>
      <c r="H10" s="32" t="s">
        <v>171</v>
      </c>
      <c r="I10" s="32" t="s">
        <v>1281</v>
      </c>
      <c r="J10" s="32">
        <f>VLOOKUP(B10,NGHEDOC!$D$9:$F$216,3,0)</f>
        <v>13</v>
      </c>
      <c r="K10" s="30">
        <f>VLOOKUP(B10,NOI!$C$10:$V$217,8,0)</f>
        <v>11</v>
      </c>
      <c r="L10" s="30">
        <f>VLOOKUP(B10,NGHEDOC!$D$9:$F$216,2,0)</f>
        <v>28</v>
      </c>
      <c r="M10" s="30">
        <f>VLOOKUP(B10,VIET!$C$9:$M$216,9,0)</f>
        <v>4</v>
      </c>
      <c r="N10" s="30">
        <f t="shared" ref="N10:N73" si="3">SUM(J10:M10)</f>
        <v>56</v>
      </c>
      <c r="O10" s="30" t="str">
        <f t="shared" ref="O10:O73" si="4">IF(AND(N10&gt;=65,N10&lt;80,J10&gt;0,K10&gt;0,L10&gt;0),"A2",IF(AND(N10&gt;=80,J10&gt;0,K10&gt;0,L10&gt;0),"B1","Không đạt"))</f>
        <v>Không đạt</v>
      </c>
      <c r="P10" s="187"/>
      <c r="Q10" s="12">
        <f t="shared" si="2"/>
        <v>52</v>
      </c>
    </row>
    <row r="11" spans="1:17" s="12" customFormat="1" ht="20.100000000000001" customHeight="1">
      <c r="A11" s="32">
        <v>3</v>
      </c>
      <c r="B11" s="32" t="s">
        <v>592</v>
      </c>
      <c r="C11" s="187" t="s">
        <v>589</v>
      </c>
      <c r="D11" s="187" t="s">
        <v>90</v>
      </c>
      <c r="E11" s="32" t="s">
        <v>593</v>
      </c>
      <c r="F11" s="32" t="s">
        <v>92</v>
      </c>
      <c r="G11" s="32" t="s">
        <v>95</v>
      </c>
      <c r="H11" s="32" t="s">
        <v>104</v>
      </c>
      <c r="I11" s="32" t="s">
        <v>371</v>
      </c>
      <c r="J11" s="32">
        <f>VLOOKUP(B11,NGHEDOC!$D$9:$F$216,3,0)</f>
        <v>19</v>
      </c>
      <c r="K11" s="30">
        <f>VLOOKUP(B11,NOI!$C$10:$V$217,8,0)</f>
        <v>10</v>
      </c>
      <c r="L11" s="30">
        <f>VLOOKUP(B11,NGHEDOC!$D$9:$F$216,2,0)</f>
        <v>25</v>
      </c>
      <c r="M11" s="30">
        <f>VLOOKUP(B11,VIET!$C$9:$M$216,9,0)</f>
        <v>5</v>
      </c>
      <c r="N11" s="30">
        <f t="shared" si="3"/>
        <v>59</v>
      </c>
      <c r="O11" s="30" t="str">
        <f t="shared" si="4"/>
        <v>Không đạt</v>
      </c>
      <c r="P11" s="187"/>
      <c r="Q11" s="12">
        <f t="shared" si="2"/>
        <v>54</v>
      </c>
    </row>
    <row r="12" spans="1:17" s="12" customFormat="1" ht="20.100000000000001" customHeight="1">
      <c r="A12" s="32">
        <v>4</v>
      </c>
      <c r="B12" s="32" t="s">
        <v>594</v>
      </c>
      <c r="C12" s="187" t="s">
        <v>595</v>
      </c>
      <c r="D12" s="187" t="s">
        <v>90</v>
      </c>
      <c r="E12" s="32" t="s">
        <v>233</v>
      </c>
      <c r="F12" s="32" t="s">
        <v>92</v>
      </c>
      <c r="G12" s="32" t="s">
        <v>100</v>
      </c>
      <c r="H12" s="32" t="s">
        <v>104</v>
      </c>
      <c r="I12" s="32" t="s">
        <v>1282</v>
      </c>
      <c r="J12" s="32">
        <f>VLOOKUP(B12,NGHEDOC!$D$9:$F$216,3,0)</f>
        <v>19</v>
      </c>
      <c r="K12" s="30">
        <f>VLOOKUP(B12,NOI!$C$10:$V$217,8,0)</f>
        <v>12</v>
      </c>
      <c r="L12" s="30">
        <f>VLOOKUP(B12,NGHEDOC!$D$9:$F$216,2,0)</f>
        <v>30</v>
      </c>
      <c r="M12" s="30">
        <f>VLOOKUP(B12,VIET!$C$9:$M$216,9,0)</f>
        <v>1</v>
      </c>
      <c r="N12" s="30">
        <f t="shared" si="3"/>
        <v>62</v>
      </c>
      <c r="O12" s="30" t="str">
        <f t="shared" si="4"/>
        <v>Không đạt</v>
      </c>
      <c r="P12" s="187"/>
      <c r="Q12" s="12">
        <f t="shared" si="2"/>
        <v>61</v>
      </c>
    </row>
    <row r="13" spans="1:17" s="12" customFormat="1" ht="20.100000000000001" customHeight="1">
      <c r="A13" s="32">
        <v>5</v>
      </c>
      <c r="B13" s="32" t="s">
        <v>596</v>
      </c>
      <c r="C13" s="187" t="s">
        <v>597</v>
      </c>
      <c r="D13" s="187" t="s">
        <v>90</v>
      </c>
      <c r="E13" s="32" t="s">
        <v>598</v>
      </c>
      <c r="F13" s="32" t="s">
        <v>94</v>
      </c>
      <c r="G13" s="32" t="s">
        <v>95</v>
      </c>
      <c r="H13" s="32" t="s">
        <v>229</v>
      </c>
      <c r="I13" s="32" t="s">
        <v>1283</v>
      </c>
      <c r="J13" s="32" t="str">
        <f>VLOOKUP(B13,NGHEDOC!$D$9:$F$216,3,0)</f>
        <v>-</v>
      </c>
      <c r="K13" s="30" t="str">
        <f>VLOOKUP(B13,NOI!$C$10:$V$217,8,0)</f>
        <v>-</v>
      </c>
      <c r="L13" s="30" t="str">
        <f>VLOOKUP(B13,NGHEDOC!$D$9:$F$216,2,0)</f>
        <v>-</v>
      </c>
      <c r="M13" s="30" t="str">
        <f>VLOOKUP(B13,VIET!$C$9:$M$216,9,0)</f>
        <v>-</v>
      </c>
      <c r="N13" s="30">
        <f t="shared" si="3"/>
        <v>0</v>
      </c>
      <c r="O13" s="30" t="str">
        <f t="shared" si="4"/>
        <v>Không đạt</v>
      </c>
      <c r="P13" s="187" t="s">
        <v>297</v>
      </c>
      <c r="Q13" s="12">
        <f t="shared" si="2"/>
        <v>0</v>
      </c>
    </row>
    <row r="14" spans="1:17" s="12" customFormat="1" ht="20.100000000000001" customHeight="1">
      <c r="A14" s="32">
        <v>6</v>
      </c>
      <c r="B14" s="32" t="s">
        <v>599</v>
      </c>
      <c r="C14" s="187" t="s">
        <v>600</v>
      </c>
      <c r="D14" s="187" t="s">
        <v>90</v>
      </c>
      <c r="E14" s="32" t="s">
        <v>355</v>
      </c>
      <c r="F14" s="32" t="s">
        <v>94</v>
      </c>
      <c r="G14" s="32" t="s">
        <v>95</v>
      </c>
      <c r="H14" s="32" t="s">
        <v>99</v>
      </c>
      <c r="I14" s="32" t="s">
        <v>371</v>
      </c>
      <c r="J14" s="32">
        <f>VLOOKUP(B14,NGHEDOC!$D$9:$F$216,3,0)</f>
        <v>11</v>
      </c>
      <c r="K14" s="30">
        <f>VLOOKUP(B14,NOI!$C$10:$V$217,8,0)</f>
        <v>11</v>
      </c>
      <c r="L14" s="30">
        <f>VLOOKUP(B14,NGHEDOC!$D$9:$F$216,2,0)</f>
        <v>28</v>
      </c>
      <c r="M14" s="30">
        <f>VLOOKUP(B14,VIET!$C$9:$M$216,9,0)</f>
        <v>4</v>
      </c>
      <c r="N14" s="30">
        <f t="shared" si="3"/>
        <v>54</v>
      </c>
      <c r="O14" s="30" t="str">
        <f t="shared" si="4"/>
        <v>Không đạt</v>
      </c>
      <c r="P14" s="187"/>
      <c r="Q14" s="12">
        <f t="shared" si="2"/>
        <v>50</v>
      </c>
    </row>
    <row r="15" spans="1:17" s="12" customFormat="1" ht="20.100000000000001" customHeight="1">
      <c r="A15" s="32">
        <v>7</v>
      </c>
      <c r="B15" s="32" t="s">
        <v>601</v>
      </c>
      <c r="C15" s="187" t="s">
        <v>602</v>
      </c>
      <c r="D15" s="187" t="s">
        <v>90</v>
      </c>
      <c r="E15" s="32" t="s">
        <v>603</v>
      </c>
      <c r="F15" s="32" t="s">
        <v>92</v>
      </c>
      <c r="G15" s="32" t="s">
        <v>95</v>
      </c>
      <c r="H15" s="32" t="s">
        <v>99</v>
      </c>
      <c r="I15" s="32" t="s">
        <v>1284</v>
      </c>
      <c r="J15" s="32">
        <f>VLOOKUP(B15,NGHEDOC!$D$9:$F$216,3,0)</f>
        <v>10</v>
      </c>
      <c r="K15" s="30">
        <f>VLOOKUP(B15,NOI!$C$10:$V$217,8,0)</f>
        <v>11</v>
      </c>
      <c r="L15" s="30">
        <f>VLOOKUP(B15,NGHEDOC!$D$9:$F$216,2,0)</f>
        <v>38</v>
      </c>
      <c r="M15" s="30">
        <f>VLOOKUP(B15,VIET!$C$9:$M$216,9,0)</f>
        <v>5</v>
      </c>
      <c r="N15" s="30">
        <f t="shared" si="3"/>
        <v>64</v>
      </c>
      <c r="O15" s="30" t="str">
        <f t="shared" si="4"/>
        <v>Không đạt</v>
      </c>
      <c r="P15" s="187"/>
      <c r="Q15" s="12">
        <f t="shared" si="2"/>
        <v>59</v>
      </c>
    </row>
    <row r="16" spans="1:17" s="12" customFormat="1" ht="20.100000000000001" customHeight="1">
      <c r="A16" s="32">
        <v>8</v>
      </c>
      <c r="B16" s="32" t="s">
        <v>604</v>
      </c>
      <c r="C16" s="187" t="s">
        <v>605</v>
      </c>
      <c r="D16" s="187" t="s">
        <v>90</v>
      </c>
      <c r="E16" s="32" t="s">
        <v>329</v>
      </c>
      <c r="F16" s="32" t="s">
        <v>92</v>
      </c>
      <c r="G16" s="32" t="s">
        <v>95</v>
      </c>
      <c r="H16" s="32" t="s">
        <v>101</v>
      </c>
      <c r="I16" s="32" t="s">
        <v>371</v>
      </c>
      <c r="J16" s="32">
        <f>VLOOKUP(B16,NGHEDOC!$D$9:$F$216,3,0)</f>
        <v>18</v>
      </c>
      <c r="K16" s="30">
        <f>VLOOKUP(B16,NOI!$C$10:$V$217,8,0)</f>
        <v>13</v>
      </c>
      <c r="L16" s="30">
        <f>VLOOKUP(B16,NGHEDOC!$D$9:$F$216,2,0)</f>
        <v>35</v>
      </c>
      <c r="M16" s="30">
        <f>VLOOKUP(B16,VIET!$C$9:$M$216,9,0)</f>
        <v>5</v>
      </c>
      <c r="N16" s="30">
        <f t="shared" si="3"/>
        <v>71</v>
      </c>
      <c r="O16" s="30" t="str">
        <f t="shared" si="4"/>
        <v>A2</v>
      </c>
      <c r="P16" s="187"/>
      <c r="Q16" s="12">
        <f t="shared" si="2"/>
        <v>66</v>
      </c>
    </row>
    <row r="17" spans="1:17" s="12" customFormat="1" ht="20.100000000000001" customHeight="1">
      <c r="A17" s="32">
        <v>9</v>
      </c>
      <c r="B17" s="32" t="s">
        <v>606</v>
      </c>
      <c r="C17" s="187" t="s">
        <v>607</v>
      </c>
      <c r="D17" s="187" t="s">
        <v>90</v>
      </c>
      <c r="E17" s="32" t="s">
        <v>608</v>
      </c>
      <c r="F17" s="32" t="s">
        <v>92</v>
      </c>
      <c r="G17" s="32" t="s">
        <v>95</v>
      </c>
      <c r="H17" s="32" t="s">
        <v>99</v>
      </c>
      <c r="I17" s="32" t="s">
        <v>175</v>
      </c>
      <c r="J17" s="32">
        <f>VLOOKUP(B17,NGHEDOC!$D$9:$F$216,3,0)</f>
        <v>5</v>
      </c>
      <c r="K17" s="30">
        <f>VLOOKUP(B17,NOI!$C$10:$V$217,8,0)</f>
        <v>13</v>
      </c>
      <c r="L17" s="30">
        <f>VLOOKUP(B17,NGHEDOC!$D$9:$F$216,2,0)</f>
        <v>38</v>
      </c>
      <c r="M17" s="30">
        <f>VLOOKUP(B17,VIET!$C$9:$M$216,9,0)</f>
        <v>5</v>
      </c>
      <c r="N17" s="30">
        <f t="shared" si="3"/>
        <v>61</v>
      </c>
      <c r="O17" s="30" t="str">
        <f t="shared" si="4"/>
        <v>Không đạt</v>
      </c>
      <c r="P17" s="187"/>
      <c r="Q17" s="12">
        <f t="shared" si="2"/>
        <v>56</v>
      </c>
    </row>
    <row r="18" spans="1:17" s="12" customFormat="1" ht="20.100000000000001" customHeight="1">
      <c r="A18" s="32">
        <v>10</v>
      </c>
      <c r="B18" s="32" t="s">
        <v>609</v>
      </c>
      <c r="C18" s="187" t="s">
        <v>610</v>
      </c>
      <c r="D18" s="187" t="s">
        <v>204</v>
      </c>
      <c r="E18" s="32" t="s">
        <v>611</v>
      </c>
      <c r="F18" s="32" t="s">
        <v>92</v>
      </c>
      <c r="G18" s="32" t="s">
        <v>95</v>
      </c>
      <c r="H18" s="32" t="s">
        <v>99</v>
      </c>
      <c r="I18" s="32" t="s">
        <v>227</v>
      </c>
      <c r="J18" s="32">
        <f>VLOOKUP(B18,NGHEDOC!$D$9:$F$216,3,0)</f>
        <v>19</v>
      </c>
      <c r="K18" s="30">
        <f>VLOOKUP(B18,NOI!$C$10:$V$217,8,0)</f>
        <v>12</v>
      </c>
      <c r="L18" s="30">
        <f>VLOOKUP(B18,NGHEDOC!$D$9:$F$216,2,0)</f>
        <v>39</v>
      </c>
      <c r="M18" s="30">
        <f>VLOOKUP(B18,VIET!$C$9:$M$216,9,0)</f>
        <v>4</v>
      </c>
      <c r="N18" s="30">
        <f t="shared" si="3"/>
        <v>74</v>
      </c>
      <c r="O18" s="30" t="str">
        <f t="shared" si="4"/>
        <v>A2</v>
      </c>
      <c r="P18" s="187"/>
      <c r="Q18" s="12">
        <f t="shared" si="2"/>
        <v>70</v>
      </c>
    </row>
    <row r="19" spans="1:17" s="12" customFormat="1" ht="20.100000000000001" customHeight="1">
      <c r="A19" s="32">
        <v>11</v>
      </c>
      <c r="B19" s="32" t="s">
        <v>612</v>
      </c>
      <c r="C19" s="187" t="s">
        <v>613</v>
      </c>
      <c r="D19" s="187" t="s">
        <v>204</v>
      </c>
      <c r="E19" s="32" t="s">
        <v>614</v>
      </c>
      <c r="F19" s="32" t="s">
        <v>92</v>
      </c>
      <c r="G19" s="32" t="s">
        <v>95</v>
      </c>
      <c r="H19" s="32" t="s">
        <v>362</v>
      </c>
      <c r="I19" s="32" t="s">
        <v>176</v>
      </c>
      <c r="J19" s="32" t="str">
        <f>VLOOKUP(B19,NGHEDOC!$D$9:$F$216,3,0)</f>
        <v>-</v>
      </c>
      <c r="K19" s="30" t="str">
        <f>VLOOKUP(B19,NOI!$C$10:$V$217,8,0)</f>
        <v>-</v>
      </c>
      <c r="L19" s="30" t="str">
        <f>VLOOKUP(B19,NGHEDOC!$D$9:$F$216,2,0)</f>
        <v>-</v>
      </c>
      <c r="M19" s="30" t="str">
        <f>VLOOKUP(B19,VIET!$C$9:$M$216,9,0)</f>
        <v>-</v>
      </c>
      <c r="N19" s="30">
        <f t="shared" si="3"/>
        <v>0</v>
      </c>
      <c r="O19" s="30" t="str">
        <f t="shared" si="4"/>
        <v>Không đạt</v>
      </c>
      <c r="P19" s="187" t="s">
        <v>297</v>
      </c>
      <c r="Q19" s="12">
        <f t="shared" si="2"/>
        <v>0</v>
      </c>
    </row>
    <row r="20" spans="1:17" s="12" customFormat="1" ht="20.100000000000001" customHeight="1">
      <c r="A20" s="32">
        <v>12</v>
      </c>
      <c r="B20" s="32" t="s">
        <v>615</v>
      </c>
      <c r="C20" s="187" t="s">
        <v>63</v>
      </c>
      <c r="D20" s="187" t="s">
        <v>616</v>
      </c>
      <c r="E20" s="32" t="s">
        <v>617</v>
      </c>
      <c r="F20" s="32" t="s">
        <v>94</v>
      </c>
      <c r="G20" s="32" t="s">
        <v>97</v>
      </c>
      <c r="H20" s="32" t="s">
        <v>99</v>
      </c>
      <c r="I20" s="32" t="s">
        <v>1281</v>
      </c>
      <c r="J20" s="32">
        <f>VLOOKUP(B20,NGHEDOC!$D$9:$F$216,3,0)</f>
        <v>11</v>
      </c>
      <c r="K20" s="30">
        <f>VLOOKUP(B20,NOI!$C$10:$V$217,8,0)</f>
        <v>12</v>
      </c>
      <c r="L20" s="30">
        <f>VLOOKUP(B20,NGHEDOC!$D$9:$F$216,2,0)</f>
        <v>17</v>
      </c>
      <c r="M20" s="30">
        <f>VLOOKUP(B20,VIET!$C$9:$M$216,9,0)</f>
        <v>5</v>
      </c>
      <c r="N20" s="30">
        <f t="shared" si="3"/>
        <v>45</v>
      </c>
      <c r="O20" s="30" t="str">
        <f t="shared" si="4"/>
        <v>Không đạt</v>
      </c>
      <c r="P20" s="187"/>
    </row>
    <row r="21" spans="1:17" s="12" customFormat="1" ht="20.100000000000001" customHeight="1">
      <c r="A21" s="32">
        <v>13</v>
      </c>
      <c r="B21" s="32" t="s">
        <v>618</v>
      </c>
      <c r="C21" s="187" t="s">
        <v>619</v>
      </c>
      <c r="D21" s="187" t="s">
        <v>620</v>
      </c>
      <c r="E21" s="32" t="s">
        <v>621</v>
      </c>
      <c r="F21" s="32" t="s">
        <v>94</v>
      </c>
      <c r="G21" s="32" t="s">
        <v>95</v>
      </c>
      <c r="H21" s="32" t="s">
        <v>99</v>
      </c>
      <c r="I21" s="32" t="s">
        <v>1280</v>
      </c>
      <c r="J21" s="32">
        <f>VLOOKUP(B21,NGHEDOC!$D$9:$F$216,3,0)</f>
        <v>18</v>
      </c>
      <c r="K21" s="30">
        <f>VLOOKUP(B21,NOI!$C$10:$V$217,8,0)</f>
        <v>12</v>
      </c>
      <c r="L21" s="30">
        <f>VLOOKUP(B21,NGHEDOC!$D$9:$F$216,2,0)</f>
        <v>31</v>
      </c>
      <c r="M21" s="30">
        <f>VLOOKUP(B21,VIET!$C$9:$M$216,9,0)</f>
        <v>5</v>
      </c>
      <c r="N21" s="30">
        <f t="shared" si="3"/>
        <v>66</v>
      </c>
      <c r="O21" s="30" t="str">
        <f t="shared" si="4"/>
        <v>A2</v>
      </c>
      <c r="P21" s="187"/>
    </row>
    <row r="22" spans="1:17" s="12" customFormat="1" ht="20.100000000000001" customHeight="1">
      <c r="A22" s="32">
        <v>14</v>
      </c>
      <c r="B22" s="32" t="s">
        <v>622</v>
      </c>
      <c r="C22" s="187" t="s">
        <v>623</v>
      </c>
      <c r="D22" s="187" t="s">
        <v>624</v>
      </c>
      <c r="E22" s="32" t="s">
        <v>625</v>
      </c>
      <c r="F22" s="32" t="s">
        <v>94</v>
      </c>
      <c r="G22" s="32" t="s">
        <v>95</v>
      </c>
      <c r="H22" s="32" t="s">
        <v>163</v>
      </c>
      <c r="I22" s="32" t="s">
        <v>1281</v>
      </c>
      <c r="J22" s="32">
        <f>VLOOKUP(B22,NGHEDOC!$D$9:$F$216,3,0)</f>
        <v>9</v>
      </c>
      <c r="K22" s="30">
        <f>VLOOKUP(B22,NOI!$C$10:$V$217,8,0)</f>
        <v>13</v>
      </c>
      <c r="L22" s="30">
        <f>VLOOKUP(B22,NGHEDOC!$D$9:$F$216,2,0)</f>
        <v>33</v>
      </c>
      <c r="M22" s="30">
        <f>VLOOKUP(B22,VIET!$C$9:$M$216,9,0)</f>
        <v>4</v>
      </c>
      <c r="N22" s="30">
        <f t="shared" si="3"/>
        <v>59</v>
      </c>
      <c r="O22" s="30" t="str">
        <f t="shared" si="4"/>
        <v>Không đạt</v>
      </c>
      <c r="P22" s="187"/>
    </row>
    <row r="23" spans="1:17" s="12" customFormat="1" ht="20.100000000000001" customHeight="1">
      <c r="A23" s="32">
        <v>15</v>
      </c>
      <c r="B23" s="32" t="s">
        <v>626</v>
      </c>
      <c r="C23" s="187" t="s">
        <v>110</v>
      </c>
      <c r="D23" s="187" t="s">
        <v>627</v>
      </c>
      <c r="E23" s="32" t="s">
        <v>628</v>
      </c>
      <c r="F23" s="32" t="s">
        <v>92</v>
      </c>
      <c r="G23" s="32" t="s">
        <v>95</v>
      </c>
      <c r="H23" s="32" t="s">
        <v>99</v>
      </c>
      <c r="I23" s="32" t="s">
        <v>1285</v>
      </c>
      <c r="J23" s="32" t="str">
        <f>VLOOKUP(B23,NGHEDOC!$D$9:$F$216,3,0)</f>
        <v>-</v>
      </c>
      <c r="K23" s="30" t="str">
        <f>VLOOKUP(B23,NOI!$C$10:$V$217,8,0)</f>
        <v>-</v>
      </c>
      <c r="L23" s="30" t="str">
        <f>VLOOKUP(B23,NGHEDOC!$D$9:$F$216,2,0)</f>
        <v>-</v>
      </c>
      <c r="M23" s="30" t="str">
        <f>VLOOKUP(B23,VIET!$C$9:$M$216,9,0)</f>
        <v>-</v>
      </c>
      <c r="N23" s="30">
        <f t="shared" si="3"/>
        <v>0</v>
      </c>
      <c r="O23" s="30" t="str">
        <f t="shared" si="4"/>
        <v>Không đạt</v>
      </c>
      <c r="P23" s="187" t="s">
        <v>297</v>
      </c>
    </row>
    <row r="24" spans="1:17" s="12" customFormat="1" ht="20.100000000000001" customHeight="1">
      <c r="A24" s="32">
        <v>16</v>
      </c>
      <c r="B24" s="32" t="s">
        <v>629</v>
      </c>
      <c r="C24" s="187" t="s">
        <v>630</v>
      </c>
      <c r="D24" s="187" t="s">
        <v>627</v>
      </c>
      <c r="E24" s="32" t="s">
        <v>631</v>
      </c>
      <c r="F24" s="32" t="s">
        <v>92</v>
      </c>
      <c r="G24" s="32" t="s">
        <v>95</v>
      </c>
      <c r="H24" s="32" t="s">
        <v>99</v>
      </c>
      <c r="I24" s="32" t="s">
        <v>1281</v>
      </c>
      <c r="J24" s="32">
        <f>VLOOKUP(B24,NGHEDOC!$D$9:$F$216,3,0)</f>
        <v>18</v>
      </c>
      <c r="K24" s="30">
        <f>VLOOKUP(B24,NOI!$C$10:$V$217,8,0)</f>
        <v>11</v>
      </c>
      <c r="L24" s="30">
        <f>VLOOKUP(B24,NGHEDOC!$D$9:$F$216,2,0)</f>
        <v>27</v>
      </c>
      <c r="M24" s="30">
        <f>VLOOKUP(B24,VIET!$C$9:$M$216,9,0)</f>
        <v>3</v>
      </c>
      <c r="N24" s="30">
        <f t="shared" si="3"/>
        <v>59</v>
      </c>
      <c r="O24" s="30" t="str">
        <f t="shared" si="4"/>
        <v>Không đạt</v>
      </c>
      <c r="P24" s="187"/>
    </row>
    <row r="25" spans="1:17" s="12" customFormat="1" ht="20.100000000000001" customHeight="1">
      <c r="A25" s="32">
        <v>17</v>
      </c>
      <c r="B25" s="32" t="s">
        <v>632</v>
      </c>
      <c r="C25" s="187" t="s">
        <v>633</v>
      </c>
      <c r="D25" s="187" t="s">
        <v>634</v>
      </c>
      <c r="E25" s="32" t="s">
        <v>313</v>
      </c>
      <c r="F25" s="32" t="s">
        <v>92</v>
      </c>
      <c r="G25" s="32" t="s">
        <v>97</v>
      </c>
      <c r="H25" s="32" t="s">
        <v>104</v>
      </c>
      <c r="I25" s="32" t="s">
        <v>175</v>
      </c>
      <c r="J25" s="32">
        <f>VLOOKUP(B25,NGHEDOC!$D$9:$F$216,3,0)</f>
        <v>13</v>
      </c>
      <c r="K25" s="30">
        <f>VLOOKUP(B25,NOI!$C$10:$V$217,8,0)</f>
        <v>11</v>
      </c>
      <c r="L25" s="30">
        <f>VLOOKUP(B25,NGHEDOC!$D$9:$F$216,2,0)</f>
        <v>12</v>
      </c>
      <c r="M25" s="30">
        <f>VLOOKUP(B25,VIET!$C$9:$M$216,9,0)</f>
        <v>1</v>
      </c>
      <c r="N25" s="30">
        <f t="shared" si="3"/>
        <v>37</v>
      </c>
      <c r="O25" s="30" t="str">
        <f t="shared" si="4"/>
        <v>Không đạt</v>
      </c>
      <c r="P25" s="187"/>
    </row>
    <row r="26" spans="1:17" s="12" customFormat="1" ht="20.100000000000001" customHeight="1">
      <c r="A26" s="32">
        <v>18</v>
      </c>
      <c r="B26" s="32" t="s">
        <v>635</v>
      </c>
      <c r="C26" s="187" t="s">
        <v>636</v>
      </c>
      <c r="D26" s="187" t="s">
        <v>637</v>
      </c>
      <c r="E26" s="32" t="s">
        <v>638</v>
      </c>
      <c r="F26" s="32" t="s">
        <v>92</v>
      </c>
      <c r="G26" s="32" t="s">
        <v>95</v>
      </c>
      <c r="H26" s="32" t="s">
        <v>99</v>
      </c>
      <c r="I26" s="32" t="s">
        <v>1286</v>
      </c>
      <c r="J26" s="32">
        <f>VLOOKUP(B26,NGHEDOC!$D$9:$F$216,3,0)</f>
        <v>7</v>
      </c>
      <c r="K26" s="30">
        <f>VLOOKUP(B26,NOI!$C$10:$V$217,8,0)</f>
        <v>10</v>
      </c>
      <c r="L26" s="30">
        <f>VLOOKUP(B26,NGHEDOC!$D$9:$F$216,2,0)</f>
        <v>21</v>
      </c>
      <c r="M26" s="30">
        <f>VLOOKUP(B26,VIET!$C$9:$M$216,9,0)</f>
        <v>3</v>
      </c>
      <c r="N26" s="30">
        <f t="shared" si="3"/>
        <v>41</v>
      </c>
      <c r="O26" s="30" t="str">
        <f t="shared" si="4"/>
        <v>Không đạt</v>
      </c>
      <c r="P26" s="187"/>
    </row>
    <row r="27" spans="1:17" s="12" customFormat="1" ht="20.100000000000001" customHeight="1">
      <c r="A27" s="32">
        <v>19</v>
      </c>
      <c r="B27" s="32" t="s">
        <v>639</v>
      </c>
      <c r="C27" s="187" t="s">
        <v>640</v>
      </c>
      <c r="D27" s="187" t="s">
        <v>637</v>
      </c>
      <c r="E27" s="32" t="s">
        <v>641</v>
      </c>
      <c r="F27" s="32" t="s">
        <v>92</v>
      </c>
      <c r="G27" s="32" t="s">
        <v>95</v>
      </c>
      <c r="H27" s="32" t="s">
        <v>642</v>
      </c>
      <c r="I27" s="32" t="s">
        <v>1287</v>
      </c>
      <c r="J27" s="32">
        <f>VLOOKUP(B27,NGHEDOC!$D$9:$F$216,3,0)</f>
        <v>18</v>
      </c>
      <c r="K27" s="30">
        <f>VLOOKUP(B27,NOI!$C$10:$V$217,8,0)</f>
        <v>10</v>
      </c>
      <c r="L27" s="30">
        <f>VLOOKUP(B27,NGHEDOC!$D$9:$F$216,2,0)</f>
        <v>49</v>
      </c>
      <c r="M27" s="30">
        <f>VLOOKUP(B27,VIET!$C$9:$M$216,9,0)</f>
        <v>4</v>
      </c>
      <c r="N27" s="30">
        <f t="shared" si="3"/>
        <v>81</v>
      </c>
      <c r="O27" s="30" t="str">
        <f t="shared" si="4"/>
        <v>B1</v>
      </c>
      <c r="P27" s="187"/>
    </row>
    <row r="28" spans="1:17" s="12" customFormat="1" ht="20.100000000000001" customHeight="1">
      <c r="A28" s="32">
        <v>20</v>
      </c>
      <c r="B28" s="32" t="s">
        <v>643</v>
      </c>
      <c r="C28" s="187" t="s">
        <v>630</v>
      </c>
      <c r="D28" s="187" t="s">
        <v>311</v>
      </c>
      <c r="E28" s="32" t="s">
        <v>644</v>
      </c>
      <c r="F28" s="32" t="s">
        <v>92</v>
      </c>
      <c r="G28" s="32" t="s">
        <v>97</v>
      </c>
      <c r="H28" s="32" t="s">
        <v>99</v>
      </c>
      <c r="I28" s="32" t="s">
        <v>1288</v>
      </c>
      <c r="J28" s="32">
        <f>VLOOKUP(B28,NGHEDOC!$D$9:$F$216,3,0)</f>
        <v>9</v>
      </c>
      <c r="K28" s="30">
        <f>VLOOKUP(B28,NOI!$C$10:$V$217,8,0)</f>
        <v>9</v>
      </c>
      <c r="L28" s="30">
        <f>VLOOKUP(B28,NGHEDOC!$D$9:$F$216,2,0)</f>
        <v>16</v>
      </c>
      <c r="M28" s="30">
        <f>VLOOKUP(B28,VIET!$C$9:$M$216,9,0)</f>
        <v>3</v>
      </c>
      <c r="N28" s="30">
        <f t="shared" si="3"/>
        <v>37</v>
      </c>
      <c r="O28" s="30" t="str">
        <f t="shared" si="4"/>
        <v>Không đạt</v>
      </c>
      <c r="P28" s="187"/>
    </row>
    <row r="29" spans="1:17" s="12" customFormat="1" ht="20.100000000000001" customHeight="1">
      <c r="A29" s="32">
        <v>21</v>
      </c>
      <c r="B29" s="32" t="s">
        <v>645</v>
      </c>
      <c r="C29" s="187" t="s">
        <v>646</v>
      </c>
      <c r="D29" s="187" t="s">
        <v>111</v>
      </c>
      <c r="E29" s="32" t="s">
        <v>647</v>
      </c>
      <c r="F29" s="32" t="s">
        <v>92</v>
      </c>
      <c r="G29" s="32" t="s">
        <v>95</v>
      </c>
      <c r="H29" s="32" t="s">
        <v>112</v>
      </c>
      <c r="I29" s="32" t="s">
        <v>235</v>
      </c>
      <c r="J29" s="32">
        <f>VLOOKUP(B29,NGHEDOC!$D$9:$F$216,3,0)</f>
        <v>9</v>
      </c>
      <c r="K29" s="30">
        <f>VLOOKUP(B29,NOI!$C$10:$V$217,8,0)</f>
        <v>12</v>
      </c>
      <c r="L29" s="30">
        <f>VLOOKUP(B29,NGHEDOC!$D$9:$F$216,2,0)</f>
        <v>14</v>
      </c>
      <c r="M29" s="30">
        <f>VLOOKUP(B29,VIET!$C$9:$M$216,9,0)</f>
        <v>3</v>
      </c>
      <c r="N29" s="30">
        <f t="shared" si="3"/>
        <v>38</v>
      </c>
      <c r="O29" s="30" t="str">
        <f t="shared" si="4"/>
        <v>Không đạt</v>
      </c>
      <c r="P29" s="187"/>
    </row>
    <row r="30" spans="1:17" s="12" customFormat="1" ht="20.100000000000001" customHeight="1">
      <c r="A30" s="32">
        <v>22</v>
      </c>
      <c r="B30" s="32" t="s">
        <v>648</v>
      </c>
      <c r="C30" s="187" t="s">
        <v>649</v>
      </c>
      <c r="D30" s="187" t="s">
        <v>111</v>
      </c>
      <c r="E30" s="32" t="s">
        <v>650</v>
      </c>
      <c r="F30" s="32" t="s">
        <v>92</v>
      </c>
      <c r="G30" s="32" t="s">
        <v>95</v>
      </c>
      <c r="H30" s="32" t="s">
        <v>99</v>
      </c>
      <c r="I30" s="32" t="s">
        <v>1280</v>
      </c>
      <c r="J30" s="32">
        <f>VLOOKUP(B30,NGHEDOC!$D$9:$F$216,3,0)</f>
        <v>0</v>
      </c>
      <c r="K30" s="30">
        <f>VLOOKUP(B30,NOI!$C$10:$V$217,8,0)</f>
        <v>10</v>
      </c>
      <c r="L30" s="30">
        <f>VLOOKUP(B30,NGHEDOC!$D$9:$F$216,2,0)</f>
        <v>17</v>
      </c>
      <c r="M30" s="30">
        <f>VLOOKUP(B30,VIET!$C$9:$M$216,9,0)</f>
        <v>5</v>
      </c>
      <c r="N30" s="30">
        <f t="shared" si="3"/>
        <v>32</v>
      </c>
      <c r="O30" s="30" t="str">
        <f t="shared" si="4"/>
        <v>Không đạt</v>
      </c>
      <c r="P30" s="187"/>
    </row>
    <row r="31" spans="1:17" s="12" customFormat="1" ht="20.100000000000001" customHeight="1">
      <c r="A31" s="32">
        <v>23</v>
      </c>
      <c r="B31" s="32" t="s">
        <v>651</v>
      </c>
      <c r="C31" s="187" t="s">
        <v>354</v>
      </c>
      <c r="D31" s="187" t="s">
        <v>652</v>
      </c>
      <c r="E31" s="32" t="s">
        <v>355</v>
      </c>
      <c r="F31" s="32" t="s">
        <v>94</v>
      </c>
      <c r="G31" s="32" t="s">
        <v>97</v>
      </c>
      <c r="H31" s="32" t="s">
        <v>96</v>
      </c>
      <c r="I31" s="32" t="s">
        <v>1281</v>
      </c>
      <c r="J31" s="32">
        <f>VLOOKUP(B31,NGHEDOC!$D$9:$F$216,3,0)</f>
        <v>10</v>
      </c>
      <c r="K31" s="30">
        <f>VLOOKUP(B31,NOI!$C$10:$V$217,8,0)</f>
        <v>11</v>
      </c>
      <c r="L31" s="30">
        <f>VLOOKUP(B31,NGHEDOC!$D$9:$F$216,2,0)</f>
        <v>23</v>
      </c>
      <c r="M31" s="30">
        <f>VLOOKUP(B31,VIET!$C$9:$M$216,9,0)</f>
        <v>2</v>
      </c>
      <c r="N31" s="30">
        <f t="shared" si="3"/>
        <v>46</v>
      </c>
      <c r="O31" s="30" t="str">
        <f t="shared" si="4"/>
        <v>Không đạt</v>
      </c>
      <c r="P31" s="187"/>
    </row>
    <row r="32" spans="1:17" s="12" customFormat="1" ht="20.100000000000001" customHeight="1">
      <c r="A32" s="32">
        <v>24</v>
      </c>
      <c r="B32" s="32" t="s">
        <v>653</v>
      </c>
      <c r="C32" s="187" t="s">
        <v>654</v>
      </c>
      <c r="D32" s="187" t="s">
        <v>312</v>
      </c>
      <c r="E32" s="32" t="s">
        <v>655</v>
      </c>
      <c r="F32" s="32" t="s">
        <v>94</v>
      </c>
      <c r="G32" s="32" t="s">
        <v>100</v>
      </c>
      <c r="H32" s="32" t="s">
        <v>96</v>
      </c>
      <c r="I32" s="32" t="s">
        <v>1289</v>
      </c>
      <c r="J32" s="32">
        <f>VLOOKUP(B32,NGHEDOC!$D$9:$F$216,3,0)</f>
        <v>14</v>
      </c>
      <c r="K32" s="30">
        <f>VLOOKUP(B32,NOI!$C$10:$V$217,8,0)</f>
        <v>12</v>
      </c>
      <c r="L32" s="30">
        <f>VLOOKUP(B32,NGHEDOC!$D$9:$F$216,2,0)</f>
        <v>43</v>
      </c>
      <c r="M32" s="30">
        <f>VLOOKUP(B32,VIET!$C$9:$M$216,9,0)</f>
        <v>3</v>
      </c>
      <c r="N32" s="30">
        <f t="shared" si="3"/>
        <v>72</v>
      </c>
      <c r="O32" s="30" t="str">
        <f t="shared" si="4"/>
        <v>A2</v>
      </c>
      <c r="P32" s="187"/>
    </row>
    <row r="33" spans="1:16" s="12" customFormat="1" ht="20.100000000000001" customHeight="1">
      <c r="A33" s="32">
        <v>25</v>
      </c>
      <c r="B33" s="32" t="s">
        <v>656</v>
      </c>
      <c r="C33" s="187" t="s">
        <v>199</v>
      </c>
      <c r="D33" s="187" t="s">
        <v>657</v>
      </c>
      <c r="E33" s="32" t="s">
        <v>658</v>
      </c>
      <c r="F33" s="32" t="s">
        <v>92</v>
      </c>
      <c r="G33" s="32" t="s">
        <v>95</v>
      </c>
      <c r="H33" s="32" t="s">
        <v>164</v>
      </c>
      <c r="I33" s="32" t="s">
        <v>374</v>
      </c>
      <c r="J33" s="32">
        <f>VLOOKUP(B33,NGHEDOC!$D$9:$F$216,3,0)</f>
        <v>21</v>
      </c>
      <c r="K33" s="30">
        <f>VLOOKUP(B33,NOI!$C$10:$V$217,8,0)</f>
        <v>11</v>
      </c>
      <c r="L33" s="30">
        <f>VLOOKUP(B33,NGHEDOC!$D$9:$F$216,2,0)</f>
        <v>40</v>
      </c>
      <c r="M33" s="30">
        <f>VLOOKUP(B33,VIET!$C$9:$M$216,9,0)</f>
        <v>5</v>
      </c>
      <c r="N33" s="30">
        <f t="shared" si="3"/>
        <v>77</v>
      </c>
      <c r="O33" s="30" t="str">
        <f t="shared" si="4"/>
        <v>A2</v>
      </c>
      <c r="P33" s="187"/>
    </row>
    <row r="34" spans="1:16" s="12" customFormat="1" ht="20.100000000000001" customHeight="1">
      <c r="A34" s="32">
        <v>26</v>
      </c>
      <c r="B34" s="32" t="s">
        <v>659</v>
      </c>
      <c r="C34" s="187" t="s">
        <v>110</v>
      </c>
      <c r="D34" s="187" t="s">
        <v>660</v>
      </c>
      <c r="E34" s="32" t="s">
        <v>321</v>
      </c>
      <c r="F34" s="32" t="s">
        <v>92</v>
      </c>
      <c r="G34" s="32" t="s">
        <v>95</v>
      </c>
      <c r="H34" s="32" t="s">
        <v>164</v>
      </c>
      <c r="I34" s="32" t="s">
        <v>1281</v>
      </c>
      <c r="J34" s="32">
        <f>VLOOKUP(B34,NGHEDOC!$D$9:$F$216,3,0)</f>
        <v>23</v>
      </c>
      <c r="K34" s="30">
        <f>VLOOKUP(B34,NOI!$C$10:$V$217,8,0)</f>
        <v>11</v>
      </c>
      <c r="L34" s="30">
        <f>VLOOKUP(B34,NGHEDOC!$D$9:$F$216,2,0)</f>
        <v>48</v>
      </c>
      <c r="M34" s="30">
        <f>VLOOKUP(B34,VIET!$C$9:$M$216,9,0)</f>
        <v>4</v>
      </c>
      <c r="N34" s="30">
        <f t="shared" si="3"/>
        <v>86</v>
      </c>
      <c r="O34" s="30" t="str">
        <f t="shared" si="4"/>
        <v>B1</v>
      </c>
      <c r="P34" s="187"/>
    </row>
    <row r="35" spans="1:16" s="12" customFormat="1" ht="20.100000000000001" customHeight="1">
      <c r="A35" s="32">
        <v>27</v>
      </c>
      <c r="B35" s="32" t="s">
        <v>661</v>
      </c>
      <c r="C35" s="187" t="s">
        <v>110</v>
      </c>
      <c r="D35" s="187" t="s">
        <v>660</v>
      </c>
      <c r="E35" s="32" t="s">
        <v>662</v>
      </c>
      <c r="F35" s="32" t="s">
        <v>92</v>
      </c>
      <c r="G35" s="32" t="s">
        <v>95</v>
      </c>
      <c r="H35" s="32" t="s">
        <v>99</v>
      </c>
      <c r="I35" s="32" t="s">
        <v>1290</v>
      </c>
      <c r="J35" s="32">
        <f>VLOOKUP(B35,NGHEDOC!$D$9:$F$216,3,0)</f>
        <v>24</v>
      </c>
      <c r="K35" s="30">
        <f>VLOOKUP(B35,NOI!$C$10:$V$217,8,0)</f>
        <v>12</v>
      </c>
      <c r="L35" s="30">
        <f>VLOOKUP(B35,NGHEDOC!$D$9:$F$216,2,0)</f>
        <v>21</v>
      </c>
      <c r="M35" s="30">
        <f>VLOOKUP(B35,VIET!$C$9:$M$216,9,0)</f>
        <v>4</v>
      </c>
      <c r="N35" s="30">
        <f t="shared" si="3"/>
        <v>61</v>
      </c>
      <c r="O35" s="30" t="str">
        <f t="shared" si="4"/>
        <v>Không đạt</v>
      </c>
      <c r="P35" s="187"/>
    </row>
    <row r="36" spans="1:16" s="12" customFormat="1" ht="20.100000000000001" customHeight="1">
      <c r="A36" s="32">
        <v>28</v>
      </c>
      <c r="B36" s="32" t="s">
        <v>663</v>
      </c>
      <c r="C36" s="187" t="s">
        <v>358</v>
      </c>
      <c r="D36" s="187" t="s">
        <v>206</v>
      </c>
      <c r="E36" s="32" t="s">
        <v>664</v>
      </c>
      <c r="F36" s="32" t="s">
        <v>94</v>
      </c>
      <c r="G36" s="32" t="s">
        <v>95</v>
      </c>
      <c r="H36" s="32" t="s">
        <v>99</v>
      </c>
      <c r="I36" s="32" t="s">
        <v>1291</v>
      </c>
      <c r="J36" s="32">
        <f>VLOOKUP(B36,NGHEDOC!$D$9:$F$216,3,0)</f>
        <v>8</v>
      </c>
      <c r="K36" s="30">
        <f>VLOOKUP(B36,NOI!$C$10:$V$217,8,0)</f>
        <v>14</v>
      </c>
      <c r="L36" s="30">
        <f>VLOOKUP(B36,NGHEDOC!$D$9:$F$216,2,0)</f>
        <v>20</v>
      </c>
      <c r="M36" s="30">
        <f>VLOOKUP(B36,VIET!$C$9:$M$216,9,0)</f>
        <v>5</v>
      </c>
      <c r="N36" s="30">
        <f t="shared" si="3"/>
        <v>47</v>
      </c>
      <c r="O36" s="30" t="str">
        <f t="shared" si="4"/>
        <v>Không đạt</v>
      </c>
      <c r="P36" s="187"/>
    </row>
    <row r="37" spans="1:16" s="12" customFormat="1" ht="20.100000000000001" customHeight="1">
      <c r="A37" s="32">
        <v>29</v>
      </c>
      <c r="B37" s="32" t="s">
        <v>665</v>
      </c>
      <c r="C37" s="187" t="s">
        <v>666</v>
      </c>
      <c r="D37" s="187" t="s">
        <v>667</v>
      </c>
      <c r="E37" s="32" t="s">
        <v>668</v>
      </c>
      <c r="F37" s="32" t="s">
        <v>92</v>
      </c>
      <c r="G37" s="32" t="s">
        <v>100</v>
      </c>
      <c r="H37" s="32" t="s">
        <v>96</v>
      </c>
      <c r="I37" s="32" t="s">
        <v>1292</v>
      </c>
      <c r="J37" s="32">
        <f>VLOOKUP(B37,NGHEDOC!$D$9:$F$216,3,0)</f>
        <v>25</v>
      </c>
      <c r="K37" s="30">
        <f>VLOOKUP(B37,NOI!$C$10:$V$217,8,0)</f>
        <v>11</v>
      </c>
      <c r="L37" s="30">
        <f>VLOOKUP(B37,NGHEDOC!$D$9:$F$216,2,0)</f>
        <v>30</v>
      </c>
      <c r="M37" s="30">
        <f>VLOOKUP(B37,VIET!$C$9:$M$216,9,0)</f>
        <v>4</v>
      </c>
      <c r="N37" s="30">
        <f t="shared" si="3"/>
        <v>70</v>
      </c>
      <c r="O37" s="30" t="str">
        <f t="shared" si="4"/>
        <v>A2</v>
      </c>
      <c r="P37" s="187"/>
    </row>
    <row r="38" spans="1:16" s="12" customFormat="1" ht="20.100000000000001" customHeight="1">
      <c r="A38" s="32">
        <v>30</v>
      </c>
      <c r="B38" s="32" t="s">
        <v>669</v>
      </c>
      <c r="C38" s="187" t="s">
        <v>670</v>
      </c>
      <c r="D38" s="187" t="s">
        <v>667</v>
      </c>
      <c r="E38" s="32" t="s">
        <v>671</v>
      </c>
      <c r="F38" s="32" t="s">
        <v>92</v>
      </c>
      <c r="G38" s="32" t="s">
        <v>95</v>
      </c>
      <c r="H38" s="32" t="s">
        <v>99</v>
      </c>
      <c r="I38" s="32" t="s">
        <v>1290</v>
      </c>
      <c r="J38" s="32">
        <f>VLOOKUP(B38,NGHEDOC!$D$9:$F$216,3,0)</f>
        <v>22</v>
      </c>
      <c r="K38" s="30">
        <f>VLOOKUP(B38,NOI!$C$10:$V$217,8,0)</f>
        <v>14</v>
      </c>
      <c r="L38" s="30">
        <f>VLOOKUP(B38,NGHEDOC!$D$9:$F$216,2,0)</f>
        <v>51</v>
      </c>
      <c r="M38" s="30">
        <f>VLOOKUP(B38,VIET!$C$9:$M$216,9,0)</f>
        <v>5</v>
      </c>
      <c r="N38" s="30">
        <f t="shared" si="3"/>
        <v>92</v>
      </c>
      <c r="O38" s="30" t="str">
        <f t="shared" si="4"/>
        <v>B1</v>
      </c>
      <c r="P38" s="187"/>
    </row>
    <row r="39" spans="1:16" s="12" customFormat="1" ht="20.100000000000001" customHeight="1">
      <c r="A39" s="32">
        <v>31</v>
      </c>
      <c r="B39" s="32" t="s">
        <v>672</v>
      </c>
      <c r="C39" s="187" t="s">
        <v>673</v>
      </c>
      <c r="D39" s="187" t="s">
        <v>314</v>
      </c>
      <c r="E39" s="32" t="s">
        <v>674</v>
      </c>
      <c r="F39" s="32" t="s">
        <v>92</v>
      </c>
      <c r="G39" s="32" t="s">
        <v>95</v>
      </c>
      <c r="H39" s="32" t="s">
        <v>675</v>
      </c>
      <c r="I39" s="32" t="s">
        <v>364</v>
      </c>
      <c r="J39" s="32">
        <f>VLOOKUP(B39,NGHEDOC!$D$9:$F$216,3,0)</f>
        <v>18</v>
      </c>
      <c r="K39" s="30">
        <f>VLOOKUP(B39,NOI!$C$10:$V$217,8,0)</f>
        <v>14</v>
      </c>
      <c r="L39" s="30">
        <f>VLOOKUP(B39,NGHEDOC!$D$9:$F$216,2,0)</f>
        <v>38</v>
      </c>
      <c r="M39" s="30">
        <f>VLOOKUP(B39,VIET!$C$9:$M$216,9,0)</f>
        <v>3</v>
      </c>
      <c r="N39" s="30">
        <f t="shared" si="3"/>
        <v>73</v>
      </c>
      <c r="O39" s="30" t="str">
        <f t="shared" si="4"/>
        <v>A2</v>
      </c>
      <c r="P39" s="187"/>
    </row>
    <row r="40" spans="1:16" s="12" customFormat="1" ht="20.100000000000001" customHeight="1">
      <c r="A40" s="32">
        <v>32</v>
      </c>
      <c r="B40" s="32" t="s">
        <v>676</v>
      </c>
      <c r="C40" s="187" t="s">
        <v>677</v>
      </c>
      <c r="D40" s="187" t="s">
        <v>314</v>
      </c>
      <c r="E40" s="32" t="s">
        <v>678</v>
      </c>
      <c r="F40" s="32" t="s">
        <v>94</v>
      </c>
      <c r="G40" s="32" t="s">
        <v>95</v>
      </c>
      <c r="H40" s="32" t="s">
        <v>166</v>
      </c>
      <c r="I40" s="32" t="s">
        <v>1291</v>
      </c>
      <c r="J40" s="32">
        <f>VLOOKUP(B40,NGHEDOC!$D$9:$F$216,3,0)</f>
        <v>23</v>
      </c>
      <c r="K40" s="30">
        <f>VLOOKUP(B40,NOI!$C$10:$V$217,8,0)</f>
        <v>14</v>
      </c>
      <c r="L40" s="30">
        <f>VLOOKUP(B40,NGHEDOC!$D$9:$F$216,2,0)</f>
        <v>50</v>
      </c>
      <c r="M40" s="30">
        <f>VLOOKUP(B40,VIET!$C$9:$M$216,9,0)</f>
        <v>5</v>
      </c>
      <c r="N40" s="30">
        <f t="shared" si="3"/>
        <v>92</v>
      </c>
      <c r="O40" s="30" t="str">
        <f t="shared" si="4"/>
        <v>B1</v>
      </c>
      <c r="P40" s="187"/>
    </row>
    <row r="41" spans="1:16" s="12" customFormat="1" ht="20.100000000000001" customHeight="1">
      <c r="A41" s="32">
        <v>33</v>
      </c>
      <c r="B41" s="32" t="s">
        <v>679</v>
      </c>
      <c r="C41" s="187" t="s">
        <v>680</v>
      </c>
      <c r="D41" s="187" t="s">
        <v>315</v>
      </c>
      <c r="E41" s="32" t="s">
        <v>681</v>
      </c>
      <c r="F41" s="32" t="s">
        <v>92</v>
      </c>
      <c r="G41" s="32" t="s">
        <v>95</v>
      </c>
      <c r="H41" s="32" t="s">
        <v>112</v>
      </c>
      <c r="I41" s="32" t="s">
        <v>1280</v>
      </c>
      <c r="J41" s="32">
        <f>VLOOKUP(B41,NGHEDOC!$D$9:$F$216,3,0)</f>
        <v>7</v>
      </c>
      <c r="K41" s="30">
        <f>VLOOKUP(B41,NOI!$C$10:$V$217,8,0)</f>
        <v>12</v>
      </c>
      <c r="L41" s="30">
        <f>VLOOKUP(B41,NGHEDOC!$D$9:$F$216,2,0)</f>
        <v>9</v>
      </c>
      <c r="M41" s="30">
        <f>VLOOKUP(B41,VIET!$C$9:$M$216,9,0)</f>
        <v>4</v>
      </c>
      <c r="N41" s="30">
        <f t="shared" si="3"/>
        <v>32</v>
      </c>
      <c r="O41" s="30" t="str">
        <f t="shared" si="4"/>
        <v>Không đạt</v>
      </c>
      <c r="P41" s="187"/>
    </row>
    <row r="42" spans="1:16" s="12" customFormat="1" ht="20.100000000000001" customHeight="1">
      <c r="A42" s="32">
        <v>34</v>
      </c>
      <c r="B42" s="32" t="s">
        <v>682</v>
      </c>
      <c r="C42" s="187" t="s">
        <v>683</v>
      </c>
      <c r="D42" s="187" t="s">
        <v>684</v>
      </c>
      <c r="E42" s="32" t="s">
        <v>353</v>
      </c>
      <c r="F42" s="32" t="s">
        <v>92</v>
      </c>
      <c r="G42" s="32" t="s">
        <v>117</v>
      </c>
      <c r="H42" s="32" t="s">
        <v>112</v>
      </c>
      <c r="I42" s="32" t="s">
        <v>1293</v>
      </c>
      <c r="J42" s="32">
        <f>VLOOKUP(B42,NGHEDOC!$D$9:$F$216,3,0)</f>
        <v>24</v>
      </c>
      <c r="K42" s="30">
        <f>VLOOKUP(B42,NOI!$C$10:$V$217,8,0)</f>
        <v>14</v>
      </c>
      <c r="L42" s="30">
        <f>VLOOKUP(B42,NGHEDOC!$D$9:$F$216,2,0)</f>
        <v>51</v>
      </c>
      <c r="M42" s="30">
        <f>VLOOKUP(B42,VIET!$C$9:$M$216,9,0)</f>
        <v>5</v>
      </c>
      <c r="N42" s="30">
        <f t="shared" si="3"/>
        <v>94</v>
      </c>
      <c r="O42" s="30" t="str">
        <f t="shared" si="4"/>
        <v>B1</v>
      </c>
      <c r="P42" s="187"/>
    </row>
    <row r="43" spans="1:16" s="12" customFormat="1" ht="20.100000000000001" customHeight="1">
      <c r="A43" s="32">
        <v>35</v>
      </c>
      <c r="B43" s="32" t="s">
        <v>685</v>
      </c>
      <c r="C43" s="187" t="s">
        <v>110</v>
      </c>
      <c r="D43" s="187" t="s">
        <v>686</v>
      </c>
      <c r="E43" s="32" t="s">
        <v>687</v>
      </c>
      <c r="F43" s="32" t="s">
        <v>92</v>
      </c>
      <c r="G43" s="32" t="s">
        <v>95</v>
      </c>
      <c r="H43" s="32" t="s">
        <v>99</v>
      </c>
      <c r="I43" s="32" t="s">
        <v>1283</v>
      </c>
      <c r="J43" s="32">
        <f>VLOOKUP(B43,NGHEDOC!$D$9:$F$216,3,0)</f>
        <v>20</v>
      </c>
      <c r="K43" s="30">
        <f>VLOOKUP(B43,NOI!$C$10:$V$217,8,0)</f>
        <v>13</v>
      </c>
      <c r="L43" s="30">
        <f>VLOOKUP(B43,NGHEDOC!$D$9:$F$216,2,0)</f>
        <v>40</v>
      </c>
      <c r="M43" s="30">
        <f>VLOOKUP(B43,VIET!$C$9:$M$216,9,0)</f>
        <v>1</v>
      </c>
      <c r="N43" s="30">
        <f t="shared" si="3"/>
        <v>74</v>
      </c>
      <c r="O43" s="30" t="str">
        <f t="shared" si="4"/>
        <v>A2</v>
      </c>
      <c r="P43" s="187"/>
    </row>
    <row r="44" spans="1:16" s="12" customFormat="1" ht="20.100000000000001" customHeight="1">
      <c r="A44" s="32">
        <v>36</v>
      </c>
      <c r="B44" s="32" t="s">
        <v>688</v>
      </c>
      <c r="C44" s="187" t="s">
        <v>689</v>
      </c>
      <c r="D44" s="187" t="s">
        <v>690</v>
      </c>
      <c r="E44" s="32" t="s">
        <v>621</v>
      </c>
      <c r="F44" s="32" t="s">
        <v>94</v>
      </c>
      <c r="G44" s="32" t="s">
        <v>95</v>
      </c>
      <c r="H44" s="32" t="s">
        <v>363</v>
      </c>
      <c r="I44" s="32" t="s">
        <v>1291</v>
      </c>
      <c r="J44" s="32">
        <f>VLOOKUP(B44,NGHEDOC!$D$9:$F$216,3,0)</f>
        <v>21</v>
      </c>
      <c r="K44" s="30">
        <f>VLOOKUP(B44,NOI!$C$10:$V$217,8,0)</f>
        <v>10</v>
      </c>
      <c r="L44" s="30">
        <f>VLOOKUP(B44,NGHEDOC!$D$9:$F$216,2,0)</f>
        <v>14</v>
      </c>
      <c r="M44" s="30">
        <f>VLOOKUP(B44,VIET!$C$9:$M$216,9,0)</f>
        <v>5</v>
      </c>
      <c r="N44" s="30">
        <f t="shared" si="3"/>
        <v>50</v>
      </c>
      <c r="O44" s="30" t="str">
        <f t="shared" si="4"/>
        <v>Không đạt</v>
      </c>
      <c r="P44" s="187"/>
    </row>
    <row r="45" spans="1:16" s="12" customFormat="1" ht="20.100000000000001" customHeight="1">
      <c r="A45" s="32">
        <v>37</v>
      </c>
      <c r="B45" s="32" t="s">
        <v>691</v>
      </c>
      <c r="C45" s="187" t="s">
        <v>692</v>
      </c>
      <c r="D45" s="187" t="s">
        <v>690</v>
      </c>
      <c r="E45" s="32" t="s">
        <v>693</v>
      </c>
      <c r="F45" s="32" t="s">
        <v>94</v>
      </c>
      <c r="G45" s="32" t="s">
        <v>95</v>
      </c>
      <c r="H45" s="32" t="s">
        <v>167</v>
      </c>
      <c r="I45" s="32" t="s">
        <v>236</v>
      </c>
      <c r="J45" s="32">
        <f>VLOOKUP(B45,NGHEDOC!$D$9:$F$216,3,0)</f>
        <v>20</v>
      </c>
      <c r="K45" s="30">
        <f>VLOOKUP(B45,NOI!$C$10:$V$217,8,0)</f>
        <v>13</v>
      </c>
      <c r="L45" s="30">
        <f>VLOOKUP(B45,NGHEDOC!$D$9:$F$216,2,0)</f>
        <v>29</v>
      </c>
      <c r="M45" s="30">
        <f>VLOOKUP(B45,VIET!$C$9:$M$216,9,0)</f>
        <v>5</v>
      </c>
      <c r="N45" s="30">
        <f t="shared" si="3"/>
        <v>67</v>
      </c>
      <c r="O45" s="30" t="str">
        <f t="shared" si="4"/>
        <v>A2</v>
      </c>
      <c r="P45" s="187"/>
    </row>
    <row r="46" spans="1:16" s="12" customFormat="1" ht="20.100000000000001" customHeight="1">
      <c r="A46" s="32">
        <v>38</v>
      </c>
      <c r="B46" s="32" t="s">
        <v>694</v>
      </c>
      <c r="C46" s="187" t="s">
        <v>673</v>
      </c>
      <c r="D46" s="187" t="s">
        <v>91</v>
      </c>
      <c r="E46" s="32" t="s">
        <v>318</v>
      </c>
      <c r="F46" s="32" t="s">
        <v>92</v>
      </c>
      <c r="G46" s="32" t="s">
        <v>95</v>
      </c>
      <c r="H46" s="32" t="s">
        <v>99</v>
      </c>
      <c r="I46" s="32" t="s">
        <v>1289</v>
      </c>
      <c r="J46" s="32">
        <f>VLOOKUP(B46,NGHEDOC!$D$9:$F$216,3,0)</f>
        <v>6</v>
      </c>
      <c r="K46" s="30">
        <f>VLOOKUP(B46,NOI!$C$10:$V$217,8,0)</f>
        <v>12</v>
      </c>
      <c r="L46" s="30">
        <f>VLOOKUP(B46,NGHEDOC!$D$9:$F$216,2,0)</f>
        <v>39</v>
      </c>
      <c r="M46" s="30">
        <f>VLOOKUP(B46,VIET!$C$9:$M$216,9,0)</f>
        <v>4</v>
      </c>
      <c r="N46" s="30">
        <f t="shared" si="3"/>
        <v>61</v>
      </c>
      <c r="O46" s="30" t="str">
        <f t="shared" si="4"/>
        <v>Không đạt</v>
      </c>
      <c r="P46" s="187"/>
    </row>
    <row r="47" spans="1:16" s="12" customFormat="1" ht="20.100000000000001" customHeight="1">
      <c r="A47" s="32">
        <v>39</v>
      </c>
      <c r="B47" s="32" t="s">
        <v>695</v>
      </c>
      <c r="C47" s="187" t="s">
        <v>696</v>
      </c>
      <c r="D47" s="187" t="s">
        <v>91</v>
      </c>
      <c r="E47" s="32" t="s">
        <v>697</v>
      </c>
      <c r="F47" s="32" t="s">
        <v>92</v>
      </c>
      <c r="G47" s="32" t="s">
        <v>698</v>
      </c>
      <c r="H47" s="32" t="s">
        <v>168</v>
      </c>
      <c r="I47" s="32" t="s">
        <v>1294</v>
      </c>
      <c r="J47" s="32">
        <f>VLOOKUP(B47,NGHEDOC!$D$9:$F$216,3,0)</f>
        <v>6</v>
      </c>
      <c r="K47" s="30">
        <f>VLOOKUP(B47,NOI!$C$10:$V$217,8,0)</f>
        <v>12</v>
      </c>
      <c r="L47" s="30">
        <f>VLOOKUP(B47,NGHEDOC!$D$9:$F$216,2,0)</f>
        <v>19</v>
      </c>
      <c r="M47" s="30">
        <f>VLOOKUP(B47,VIET!$C$9:$M$216,9,0)</f>
        <v>5</v>
      </c>
      <c r="N47" s="30">
        <f t="shared" si="3"/>
        <v>42</v>
      </c>
      <c r="O47" s="30" t="str">
        <f t="shared" si="4"/>
        <v>Không đạt</v>
      </c>
      <c r="P47" s="187"/>
    </row>
    <row r="48" spans="1:16" s="12" customFormat="1" ht="20.100000000000001" customHeight="1">
      <c r="A48" s="32">
        <v>40</v>
      </c>
      <c r="B48" s="32" t="s">
        <v>699</v>
      </c>
      <c r="C48" s="187" t="s">
        <v>700</v>
      </c>
      <c r="D48" s="187" t="s">
        <v>701</v>
      </c>
      <c r="E48" s="32" t="s">
        <v>702</v>
      </c>
      <c r="F48" s="32" t="s">
        <v>94</v>
      </c>
      <c r="G48" s="32" t="s">
        <v>97</v>
      </c>
      <c r="H48" s="32" t="s">
        <v>229</v>
      </c>
      <c r="I48" s="32" t="s">
        <v>1293</v>
      </c>
      <c r="J48" s="32">
        <f>VLOOKUP(B48,NGHEDOC!$D$9:$F$216,3,0)</f>
        <v>16</v>
      </c>
      <c r="K48" s="30">
        <f>VLOOKUP(B48,NOI!$C$10:$V$217,8,0)</f>
        <v>11</v>
      </c>
      <c r="L48" s="30">
        <f>VLOOKUP(B48,NGHEDOC!$D$9:$F$216,2,0)</f>
        <v>48</v>
      </c>
      <c r="M48" s="30">
        <f>VLOOKUP(B48,VIET!$C$9:$M$216,9,0)</f>
        <v>4</v>
      </c>
      <c r="N48" s="30">
        <f t="shared" si="3"/>
        <v>79</v>
      </c>
      <c r="O48" s="30" t="str">
        <f t="shared" si="4"/>
        <v>A2</v>
      </c>
      <c r="P48" s="187"/>
    </row>
    <row r="49" spans="1:16" s="12" customFormat="1" ht="20.100000000000001" customHeight="1">
      <c r="A49" s="32">
        <v>41</v>
      </c>
      <c r="B49" s="32" t="s">
        <v>703</v>
      </c>
      <c r="C49" s="187" t="s">
        <v>704</v>
      </c>
      <c r="D49" s="187" t="s">
        <v>701</v>
      </c>
      <c r="E49" s="32" t="s">
        <v>705</v>
      </c>
      <c r="F49" s="32" t="s">
        <v>94</v>
      </c>
      <c r="G49" s="32" t="s">
        <v>95</v>
      </c>
      <c r="H49" s="32" t="s">
        <v>166</v>
      </c>
      <c r="I49" s="32" t="s">
        <v>1295</v>
      </c>
      <c r="J49" s="32">
        <f>VLOOKUP(B49,NGHEDOC!$D$9:$F$216,3,0)</f>
        <v>21</v>
      </c>
      <c r="K49" s="30">
        <f>VLOOKUP(B49,NOI!$C$10:$V$217,8,0)</f>
        <v>13</v>
      </c>
      <c r="L49" s="30">
        <f>VLOOKUP(B49,NGHEDOC!$D$9:$F$216,2,0)</f>
        <v>51</v>
      </c>
      <c r="M49" s="30">
        <f>VLOOKUP(B49,VIET!$C$9:$M$216,9,0)</f>
        <v>5</v>
      </c>
      <c r="N49" s="30">
        <f t="shared" si="3"/>
        <v>90</v>
      </c>
      <c r="O49" s="30" t="str">
        <f t="shared" si="4"/>
        <v>B1</v>
      </c>
      <c r="P49" s="187"/>
    </row>
    <row r="50" spans="1:16" s="12" customFormat="1" ht="20.100000000000001" customHeight="1">
      <c r="A50" s="32">
        <v>42</v>
      </c>
      <c r="B50" s="32" t="s">
        <v>706</v>
      </c>
      <c r="C50" s="187" t="s">
        <v>337</v>
      </c>
      <c r="D50" s="187" t="s">
        <v>707</v>
      </c>
      <c r="E50" s="32" t="s">
        <v>708</v>
      </c>
      <c r="F50" s="32" t="s">
        <v>92</v>
      </c>
      <c r="G50" s="32" t="s">
        <v>591</v>
      </c>
      <c r="H50" s="32" t="s">
        <v>171</v>
      </c>
      <c r="I50" s="32" t="s">
        <v>1296</v>
      </c>
      <c r="J50" s="32">
        <f>VLOOKUP(B50,NGHEDOC!$D$9:$F$216,3,0)</f>
        <v>10</v>
      </c>
      <c r="K50" s="30">
        <f>VLOOKUP(B50,NOI!$C$10:$V$217,8,0)</f>
        <v>11</v>
      </c>
      <c r="L50" s="30">
        <f>VLOOKUP(B50,NGHEDOC!$D$9:$F$216,2,0)</f>
        <v>48</v>
      </c>
      <c r="M50" s="30">
        <f>VLOOKUP(B50,VIET!$C$9:$M$216,9,0)</f>
        <v>4</v>
      </c>
      <c r="N50" s="30">
        <f t="shared" si="3"/>
        <v>73</v>
      </c>
      <c r="O50" s="30" t="str">
        <f t="shared" si="4"/>
        <v>A2</v>
      </c>
      <c r="P50" s="187"/>
    </row>
    <row r="51" spans="1:16" s="12" customFormat="1" ht="20.100000000000001" customHeight="1">
      <c r="A51" s="32">
        <v>43</v>
      </c>
      <c r="B51" s="32" t="s">
        <v>709</v>
      </c>
      <c r="C51" s="187" t="s">
        <v>710</v>
      </c>
      <c r="D51" s="187" t="s">
        <v>340</v>
      </c>
      <c r="E51" s="32" t="s">
        <v>711</v>
      </c>
      <c r="F51" s="32" t="s">
        <v>94</v>
      </c>
      <c r="G51" s="32" t="s">
        <v>95</v>
      </c>
      <c r="H51" s="32" t="s">
        <v>99</v>
      </c>
      <c r="I51" s="32" t="s">
        <v>1297</v>
      </c>
      <c r="J51" s="32">
        <f>VLOOKUP(B51,NGHEDOC!$D$9:$F$216,3,0)</f>
        <v>4</v>
      </c>
      <c r="K51" s="30">
        <f>VLOOKUP(B51,NOI!$C$10:$V$217,8,0)</f>
        <v>12</v>
      </c>
      <c r="L51" s="30">
        <f>VLOOKUP(B51,NGHEDOC!$D$9:$F$216,2,0)</f>
        <v>15</v>
      </c>
      <c r="M51" s="30">
        <f>VLOOKUP(B51,VIET!$C$9:$M$216,9,0)</f>
        <v>4</v>
      </c>
      <c r="N51" s="30">
        <f t="shared" si="3"/>
        <v>35</v>
      </c>
      <c r="O51" s="30" t="str">
        <f t="shared" si="4"/>
        <v>Không đạt</v>
      </c>
      <c r="P51" s="187"/>
    </row>
    <row r="52" spans="1:16" s="12" customFormat="1" ht="20.100000000000001" customHeight="1">
      <c r="A52" s="32">
        <v>44</v>
      </c>
      <c r="B52" s="32" t="s">
        <v>712</v>
      </c>
      <c r="C52" s="187" t="s">
        <v>713</v>
      </c>
      <c r="D52" s="187" t="s">
        <v>714</v>
      </c>
      <c r="E52" s="32" t="s">
        <v>715</v>
      </c>
      <c r="F52" s="32" t="s">
        <v>92</v>
      </c>
      <c r="G52" s="32" t="s">
        <v>95</v>
      </c>
      <c r="H52" s="32" t="s">
        <v>167</v>
      </c>
      <c r="I52" s="32" t="s">
        <v>1281</v>
      </c>
      <c r="J52" s="32">
        <f>VLOOKUP(B52,NGHEDOC!$D$9:$F$216,3,0)</f>
        <v>23</v>
      </c>
      <c r="K52" s="30">
        <f>VLOOKUP(B52,NOI!$C$10:$V$217,8,0)</f>
        <v>12</v>
      </c>
      <c r="L52" s="30">
        <f>VLOOKUP(B52,NGHEDOC!$D$9:$F$216,2,0)</f>
        <v>29</v>
      </c>
      <c r="M52" s="30">
        <f>VLOOKUP(B52,VIET!$C$9:$M$216,9,0)</f>
        <v>5</v>
      </c>
      <c r="N52" s="30">
        <f t="shared" si="3"/>
        <v>69</v>
      </c>
      <c r="O52" s="30" t="str">
        <f t="shared" si="4"/>
        <v>A2</v>
      </c>
      <c r="P52" s="187"/>
    </row>
    <row r="53" spans="1:16" s="12" customFormat="1" ht="20.100000000000001" customHeight="1">
      <c r="A53" s="32">
        <v>45</v>
      </c>
      <c r="B53" s="32" t="s">
        <v>716</v>
      </c>
      <c r="C53" s="187" t="s">
        <v>717</v>
      </c>
      <c r="D53" s="187" t="s">
        <v>198</v>
      </c>
      <c r="E53" s="32" t="s">
        <v>718</v>
      </c>
      <c r="F53" s="32" t="s">
        <v>92</v>
      </c>
      <c r="G53" s="32" t="s">
        <v>95</v>
      </c>
      <c r="H53" s="32" t="s">
        <v>675</v>
      </c>
      <c r="I53" s="32" t="s">
        <v>195</v>
      </c>
      <c r="J53" s="32">
        <f>VLOOKUP(B53,NGHEDOC!$D$9:$F$216,3,0)</f>
        <v>18</v>
      </c>
      <c r="K53" s="30">
        <f>VLOOKUP(B53,NOI!$C$10:$V$217,8,0)</f>
        <v>13</v>
      </c>
      <c r="L53" s="30">
        <f>VLOOKUP(B53,NGHEDOC!$D$9:$F$216,2,0)</f>
        <v>47</v>
      </c>
      <c r="M53" s="30">
        <f>VLOOKUP(B53,VIET!$C$9:$M$216,9,0)</f>
        <v>5</v>
      </c>
      <c r="N53" s="30">
        <f t="shared" si="3"/>
        <v>83</v>
      </c>
      <c r="O53" s="30" t="str">
        <f t="shared" si="4"/>
        <v>B1</v>
      </c>
      <c r="P53" s="187"/>
    </row>
    <row r="54" spans="1:16" s="12" customFormat="1" ht="20.100000000000001" customHeight="1">
      <c r="A54" s="32">
        <v>46</v>
      </c>
      <c r="B54" s="32" t="s">
        <v>719</v>
      </c>
      <c r="C54" s="187" t="s">
        <v>720</v>
      </c>
      <c r="D54" s="187" t="s">
        <v>198</v>
      </c>
      <c r="E54" s="32" t="s">
        <v>721</v>
      </c>
      <c r="F54" s="32" t="s">
        <v>92</v>
      </c>
      <c r="G54" s="32" t="s">
        <v>97</v>
      </c>
      <c r="H54" s="32" t="s">
        <v>96</v>
      </c>
      <c r="I54" s="32" t="s">
        <v>1298</v>
      </c>
      <c r="J54" s="32" t="str">
        <f>VLOOKUP(B54,NGHEDOC!$D$9:$F$216,3,0)</f>
        <v>-</v>
      </c>
      <c r="K54" s="30" t="str">
        <f>VLOOKUP(B54,NOI!$C$10:$V$217,8,0)</f>
        <v>-</v>
      </c>
      <c r="L54" s="30" t="str">
        <f>VLOOKUP(B54,NGHEDOC!$D$9:$F$216,2,0)</f>
        <v>-</v>
      </c>
      <c r="M54" s="30" t="str">
        <f>VLOOKUP(B54,VIET!$C$9:$M$216,9,0)</f>
        <v>-</v>
      </c>
      <c r="N54" s="30">
        <f t="shared" si="3"/>
        <v>0</v>
      </c>
      <c r="O54" s="30" t="str">
        <f t="shared" si="4"/>
        <v>Không đạt</v>
      </c>
      <c r="P54" s="187" t="s">
        <v>297</v>
      </c>
    </row>
    <row r="55" spans="1:16" s="12" customFormat="1" ht="20.100000000000001" customHeight="1">
      <c r="A55" s="32">
        <v>47</v>
      </c>
      <c r="B55" s="32" t="s">
        <v>722</v>
      </c>
      <c r="C55" s="187" t="s">
        <v>723</v>
      </c>
      <c r="D55" s="187" t="s">
        <v>198</v>
      </c>
      <c r="E55" s="32" t="s">
        <v>724</v>
      </c>
      <c r="F55" s="32" t="s">
        <v>92</v>
      </c>
      <c r="G55" s="32" t="s">
        <v>95</v>
      </c>
      <c r="H55" s="32" t="s">
        <v>102</v>
      </c>
      <c r="I55" s="32" t="s">
        <v>1281</v>
      </c>
      <c r="J55" s="32">
        <f>VLOOKUP(B55,NGHEDOC!$D$9:$F$216,3,0)</f>
        <v>20</v>
      </c>
      <c r="K55" s="30">
        <f>VLOOKUP(B55,NOI!$C$10:$V$217,8,0)</f>
        <v>11</v>
      </c>
      <c r="L55" s="30">
        <f>VLOOKUP(B55,NGHEDOC!$D$9:$F$216,2,0)</f>
        <v>28</v>
      </c>
      <c r="M55" s="30">
        <f>VLOOKUP(B55,VIET!$C$9:$M$216,9,0)</f>
        <v>3</v>
      </c>
      <c r="N55" s="30">
        <f t="shared" si="3"/>
        <v>62</v>
      </c>
      <c r="O55" s="30" t="str">
        <f t="shared" si="4"/>
        <v>Không đạt</v>
      </c>
      <c r="P55" s="187"/>
    </row>
    <row r="56" spans="1:16" s="12" customFormat="1" ht="20.100000000000001" customHeight="1">
      <c r="A56" s="32">
        <v>48</v>
      </c>
      <c r="B56" s="32" t="s">
        <v>725</v>
      </c>
      <c r="C56" s="187" t="s">
        <v>726</v>
      </c>
      <c r="D56" s="187" t="s">
        <v>198</v>
      </c>
      <c r="E56" s="32" t="s">
        <v>233</v>
      </c>
      <c r="F56" s="32" t="s">
        <v>92</v>
      </c>
      <c r="G56" s="32" t="s">
        <v>230</v>
      </c>
      <c r="H56" s="32" t="s">
        <v>99</v>
      </c>
      <c r="I56" s="32" t="s">
        <v>196</v>
      </c>
      <c r="J56" s="32">
        <f>VLOOKUP(B56,NGHEDOC!$D$9:$F$216,3,0)</f>
        <v>23</v>
      </c>
      <c r="K56" s="30">
        <f>VLOOKUP(B56,NOI!$C$10:$V$217,8,0)</f>
        <v>12</v>
      </c>
      <c r="L56" s="30">
        <f>VLOOKUP(B56,NGHEDOC!$D$9:$F$216,2,0)</f>
        <v>31</v>
      </c>
      <c r="M56" s="30">
        <f>VLOOKUP(B56,VIET!$C$9:$M$216,9,0)</f>
        <v>2</v>
      </c>
      <c r="N56" s="30">
        <f t="shared" si="3"/>
        <v>68</v>
      </c>
      <c r="O56" s="30" t="str">
        <f t="shared" si="4"/>
        <v>A2</v>
      </c>
      <c r="P56" s="187"/>
    </row>
    <row r="57" spans="1:16" s="12" customFormat="1" ht="20.100000000000001" customHeight="1">
      <c r="A57" s="32">
        <v>49</v>
      </c>
      <c r="B57" s="32" t="s">
        <v>727</v>
      </c>
      <c r="C57" s="187" t="s">
        <v>728</v>
      </c>
      <c r="D57" s="187" t="s">
        <v>729</v>
      </c>
      <c r="E57" s="32" t="s">
        <v>730</v>
      </c>
      <c r="F57" s="32" t="s">
        <v>92</v>
      </c>
      <c r="G57" s="32" t="s">
        <v>100</v>
      </c>
      <c r="H57" s="32" t="s">
        <v>99</v>
      </c>
      <c r="I57" s="32" t="s">
        <v>1280</v>
      </c>
      <c r="J57" s="32">
        <f>VLOOKUP(B57,NGHEDOC!$D$9:$F$216,3,0)</f>
        <v>8</v>
      </c>
      <c r="K57" s="30">
        <f>VLOOKUP(B57,NOI!$C$10:$V$217,8,0)</f>
        <v>12</v>
      </c>
      <c r="L57" s="30">
        <f>VLOOKUP(B57,NGHEDOC!$D$9:$F$216,2,0)</f>
        <v>24</v>
      </c>
      <c r="M57" s="30">
        <f>VLOOKUP(B57,VIET!$C$9:$M$216,9,0)</f>
        <v>5</v>
      </c>
      <c r="N57" s="30">
        <f t="shared" si="3"/>
        <v>49</v>
      </c>
      <c r="O57" s="30" t="str">
        <f t="shared" si="4"/>
        <v>Không đạt</v>
      </c>
      <c r="P57" s="187"/>
    </row>
    <row r="58" spans="1:16" s="12" customFormat="1" ht="20.100000000000001" customHeight="1">
      <c r="A58" s="32">
        <v>50</v>
      </c>
      <c r="B58" s="32" t="s">
        <v>220</v>
      </c>
      <c r="C58" s="187" t="s">
        <v>200</v>
      </c>
      <c r="D58" s="187" t="s">
        <v>201</v>
      </c>
      <c r="E58" s="32" t="s">
        <v>232</v>
      </c>
      <c r="F58" s="32" t="s">
        <v>94</v>
      </c>
      <c r="G58" s="32" t="s">
        <v>97</v>
      </c>
      <c r="H58" s="32" t="s">
        <v>104</v>
      </c>
      <c r="I58" s="32" t="s">
        <v>231</v>
      </c>
      <c r="J58" s="32">
        <f>VLOOKUP(B58,NGHEDOC!$D$9:$F$216,3,0)</f>
        <v>22</v>
      </c>
      <c r="K58" s="30">
        <f>VLOOKUP(B58,NOI!$C$10:$V$217,8,0)</f>
        <v>13</v>
      </c>
      <c r="L58" s="30">
        <f>VLOOKUP(B58,NGHEDOC!$D$9:$F$216,2,0)</f>
        <v>38</v>
      </c>
      <c r="M58" s="30">
        <f>VLOOKUP(B58,VIET!$C$9:$M$216,9,0)</f>
        <v>5</v>
      </c>
      <c r="N58" s="30">
        <f t="shared" si="3"/>
        <v>78</v>
      </c>
      <c r="O58" s="30" t="str">
        <f t="shared" si="4"/>
        <v>A2</v>
      </c>
      <c r="P58" s="187"/>
    </row>
    <row r="59" spans="1:16" s="12" customFormat="1" ht="20.100000000000001" customHeight="1">
      <c r="A59" s="32">
        <v>51</v>
      </c>
      <c r="B59" s="32" t="s">
        <v>317</v>
      </c>
      <c r="C59" s="187" t="s">
        <v>63</v>
      </c>
      <c r="D59" s="187" t="s">
        <v>201</v>
      </c>
      <c r="E59" s="32" t="s">
        <v>318</v>
      </c>
      <c r="F59" s="32" t="s">
        <v>94</v>
      </c>
      <c r="G59" s="32" t="s">
        <v>95</v>
      </c>
      <c r="H59" s="32" t="s">
        <v>99</v>
      </c>
      <c r="I59" s="32" t="s">
        <v>176</v>
      </c>
      <c r="J59" s="32">
        <f>VLOOKUP(B59,NGHEDOC!$D$9:$F$216,3,0)</f>
        <v>19</v>
      </c>
      <c r="K59" s="30">
        <f>VLOOKUP(B59,NOI!$C$10:$V$217,8,0)</f>
        <v>12</v>
      </c>
      <c r="L59" s="30">
        <f>VLOOKUP(B59,NGHEDOC!$D$9:$F$216,2,0)</f>
        <v>39</v>
      </c>
      <c r="M59" s="30">
        <f>VLOOKUP(B59,VIET!$C$9:$M$216,9,0)</f>
        <v>4</v>
      </c>
      <c r="N59" s="30">
        <f t="shared" si="3"/>
        <v>74</v>
      </c>
      <c r="O59" s="30" t="str">
        <f t="shared" si="4"/>
        <v>A2</v>
      </c>
      <c r="P59" s="187"/>
    </row>
    <row r="60" spans="1:16" s="12" customFormat="1" ht="20.100000000000001" customHeight="1">
      <c r="A60" s="32">
        <v>52</v>
      </c>
      <c r="B60" s="32" t="s">
        <v>731</v>
      </c>
      <c r="C60" s="187" t="s">
        <v>732</v>
      </c>
      <c r="D60" s="187" t="s">
        <v>733</v>
      </c>
      <c r="E60" s="32" t="s">
        <v>734</v>
      </c>
      <c r="F60" s="32" t="s">
        <v>94</v>
      </c>
      <c r="G60" s="32" t="s">
        <v>97</v>
      </c>
      <c r="H60" s="32" t="s">
        <v>104</v>
      </c>
      <c r="I60" s="32" t="s">
        <v>1299</v>
      </c>
      <c r="J60" s="32">
        <f>VLOOKUP(B60,NGHEDOC!$D$9:$F$216,3,0)</f>
        <v>14</v>
      </c>
      <c r="K60" s="30">
        <f>VLOOKUP(B60,NOI!$C$10:$V$217,8,0)</f>
        <v>12</v>
      </c>
      <c r="L60" s="30">
        <f>VLOOKUP(B60,NGHEDOC!$D$9:$F$216,2,0)</f>
        <v>29</v>
      </c>
      <c r="M60" s="30">
        <f>VLOOKUP(B60,VIET!$C$9:$M$216,9,0)</f>
        <v>3</v>
      </c>
      <c r="N60" s="30">
        <f t="shared" si="3"/>
        <v>58</v>
      </c>
      <c r="O60" s="30" t="str">
        <f t="shared" si="4"/>
        <v>Không đạt</v>
      </c>
      <c r="P60" s="187"/>
    </row>
    <row r="61" spans="1:16" s="12" customFormat="1" ht="20.100000000000001" customHeight="1">
      <c r="A61" s="32">
        <v>53</v>
      </c>
      <c r="B61" s="32" t="s">
        <v>735</v>
      </c>
      <c r="C61" s="187" t="s">
        <v>93</v>
      </c>
      <c r="D61" s="187" t="s">
        <v>342</v>
      </c>
      <c r="E61" s="32" t="s">
        <v>736</v>
      </c>
      <c r="F61" s="32" t="s">
        <v>92</v>
      </c>
      <c r="G61" s="32" t="s">
        <v>97</v>
      </c>
      <c r="H61" s="32" t="s">
        <v>102</v>
      </c>
      <c r="I61" s="32" t="s">
        <v>1291</v>
      </c>
      <c r="J61" s="32">
        <f>VLOOKUP(B61,NGHEDOC!$D$9:$F$216,3,0)</f>
        <v>9</v>
      </c>
      <c r="K61" s="30">
        <f>VLOOKUP(B61,NOI!$C$10:$V$217,8,0)</f>
        <v>6</v>
      </c>
      <c r="L61" s="30">
        <f>VLOOKUP(B61,NGHEDOC!$D$9:$F$216,2,0)</f>
        <v>20</v>
      </c>
      <c r="M61" s="30">
        <f>VLOOKUP(B61,VIET!$C$9:$M$216,9,0)</f>
        <v>1</v>
      </c>
      <c r="N61" s="30">
        <f t="shared" si="3"/>
        <v>36</v>
      </c>
      <c r="O61" s="30" t="str">
        <f t="shared" si="4"/>
        <v>Không đạt</v>
      </c>
      <c r="P61" s="187"/>
    </row>
    <row r="62" spans="1:16" s="12" customFormat="1" ht="20.100000000000001" customHeight="1">
      <c r="A62" s="32">
        <v>54</v>
      </c>
      <c r="B62" s="32" t="s">
        <v>737</v>
      </c>
      <c r="C62" s="187" t="s">
        <v>110</v>
      </c>
      <c r="D62" s="187" t="s">
        <v>342</v>
      </c>
      <c r="E62" s="32" t="s">
        <v>738</v>
      </c>
      <c r="F62" s="32" t="s">
        <v>92</v>
      </c>
      <c r="G62" s="32" t="s">
        <v>95</v>
      </c>
      <c r="H62" s="32" t="s">
        <v>109</v>
      </c>
      <c r="I62" s="32" t="s">
        <v>194</v>
      </c>
      <c r="J62" s="32">
        <f>VLOOKUP(B62,NGHEDOC!$D$9:$F$216,3,0)</f>
        <v>7</v>
      </c>
      <c r="K62" s="30">
        <f>VLOOKUP(B62,NOI!$C$10:$V$217,8,0)</f>
        <v>7</v>
      </c>
      <c r="L62" s="30">
        <f>VLOOKUP(B62,NGHEDOC!$D$9:$F$216,2,0)</f>
        <v>20</v>
      </c>
      <c r="M62" s="30">
        <f>VLOOKUP(B62,VIET!$C$9:$M$216,9,0)</f>
        <v>1</v>
      </c>
      <c r="N62" s="30">
        <f t="shared" si="3"/>
        <v>35</v>
      </c>
      <c r="O62" s="30" t="str">
        <f t="shared" si="4"/>
        <v>Không đạt</v>
      </c>
      <c r="P62" s="187"/>
    </row>
    <row r="63" spans="1:16" s="12" customFormat="1" ht="20.100000000000001" customHeight="1">
      <c r="A63" s="32">
        <v>55</v>
      </c>
      <c r="B63" s="32" t="s">
        <v>319</v>
      </c>
      <c r="C63" s="187" t="s">
        <v>320</v>
      </c>
      <c r="D63" s="187" t="s">
        <v>209</v>
      </c>
      <c r="E63" s="32" t="s">
        <v>321</v>
      </c>
      <c r="F63" s="32" t="s">
        <v>92</v>
      </c>
      <c r="G63" s="32" t="s">
        <v>369</v>
      </c>
      <c r="H63" s="32" t="s">
        <v>228</v>
      </c>
      <c r="I63" s="32" t="s">
        <v>180</v>
      </c>
      <c r="J63" s="32">
        <f>VLOOKUP(B63,NGHEDOC!$D$9:$F$216,3,0)</f>
        <v>11</v>
      </c>
      <c r="K63" s="30">
        <f>VLOOKUP(B63,NOI!$C$10:$V$217,8,0)</f>
        <v>5</v>
      </c>
      <c r="L63" s="30">
        <f>VLOOKUP(B63,NGHEDOC!$D$9:$F$216,2,0)</f>
        <v>23</v>
      </c>
      <c r="M63" s="30">
        <f>VLOOKUP(B63,VIET!$C$9:$M$216,9,0)</f>
        <v>2</v>
      </c>
      <c r="N63" s="30">
        <f t="shared" si="3"/>
        <v>41</v>
      </c>
      <c r="O63" s="30" t="str">
        <f t="shared" si="4"/>
        <v>Không đạt</v>
      </c>
      <c r="P63" s="187"/>
    </row>
    <row r="64" spans="1:16" s="12" customFormat="1" ht="20.100000000000001" customHeight="1">
      <c r="A64" s="32">
        <v>56</v>
      </c>
      <c r="B64" s="32" t="s">
        <v>740</v>
      </c>
      <c r="C64" s="187" t="s">
        <v>741</v>
      </c>
      <c r="D64" s="187" t="s">
        <v>209</v>
      </c>
      <c r="E64" s="32" t="s">
        <v>742</v>
      </c>
      <c r="F64" s="32" t="s">
        <v>92</v>
      </c>
      <c r="G64" s="32" t="s">
        <v>95</v>
      </c>
      <c r="H64" s="32" t="s">
        <v>99</v>
      </c>
      <c r="I64" s="32" t="s">
        <v>1280</v>
      </c>
      <c r="J64" s="32">
        <f>VLOOKUP(B64,NGHEDOC!$D$9:$F$216,3,0)</f>
        <v>5</v>
      </c>
      <c r="K64" s="30">
        <f>VLOOKUP(B64,NOI!$C$10:$V$217,8,0)</f>
        <v>5</v>
      </c>
      <c r="L64" s="30">
        <f>VLOOKUP(B64,NGHEDOC!$D$9:$F$216,2,0)</f>
        <v>19</v>
      </c>
      <c r="M64" s="30">
        <f>VLOOKUP(B64,VIET!$C$9:$M$216,9,0)</f>
        <v>1</v>
      </c>
      <c r="N64" s="30">
        <f t="shared" si="3"/>
        <v>30</v>
      </c>
      <c r="O64" s="30" t="str">
        <f t="shared" si="4"/>
        <v>Không đạt</v>
      </c>
      <c r="P64" s="187"/>
    </row>
    <row r="65" spans="1:16" s="12" customFormat="1" ht="20.100000000000001" customHeight="1">
      <c r="A65" s="32">
        <v>57</v>
      </c>
      <c r="B65" s="32" t="s">
        <v>743</v>
      </c>
      <c r="C65" s="187" t="s">
        <v>744</v>
      </c>
      <c r="D65" s="187" t="s">
        <v>745</v>
      </c>
      <c r="E65" s="32" t="s">
        <v>746</v>
      </c>
      <c r="F65" s="32" t="s">
        <v>92</v>
      </c>
      <c r="G65" s="32" t="s">
        <v>95</v>
      </c>
      <c r="H65" s="32" t="s">
        <v>108</v>
      </c>
      <c r="I65" s="32" t="s">
        <v>1281</v>
      </c>
      <c r="J65" s="32">
        <f>VLOOKUP(B65,NGHEDOC!$D$9:$F$216,3,0)</f>
        <v>20</v>
      </c>
      <c r="K65" s="30">
        <f>VLOOKUP(B65,NOI!$C$10:$V$217,8,0)</f>
        <v>7</v>
      </c>
      <c r="L65" s="30">
        <f>VLOOKUP(B65,NGHEDOC!$D$9:$F$216,2,0)</f>
        <v>30</v>
      </c>
      <c r="M65" s="30">
        <f>VLOOKUP(B65,VIET!$C$9:$M$216,9,0)</f>
        <v>2</v>
      </c>
      <c r="N65" s="30">
        <f t="shared" si="3"/>
        <v>59</v>
      </c>
      <c r="O65" s="30" t="str">
        <f t="shared" si="4"/>
        <v>Không đạt</v>
      </c>
      <c r="P65" s="187"/>
    </row>
    <row r="66" spans="1:16" s="12" customFormat="1" ht="20.100000000000001" customHeight="1">
      <c r="A66" s="32">
        <v>58</v>
      </c>
      <c r="B66" s="32" t="s">
        <v>747</v>
      </c>
      <c r="C66" s="187" t="s">
        <v>207</v>
      </c>
      <c r="D66" s="187" t="s">
        <v>748</v>
      </c>
      <c r="E66" s="32" t="s">
        <v>341</v>
      </c>
      <c r="F66" s="32" t="s">
        <v>94</v>
      </c>
      <c r="G66" s="32" t="s">
        <v>95</v>
      </c>
      <c r="H66" s="32" t="s">
        <v>99</v>
      </c>
      <c r="I66" s="32" t="s">
        <v>1291</v>
      </c>
      <c r="J66" s="32">
        <f>VLOOKUP(B66,NGHEDOC!$D$9:$F$216,3,0)</f>
        <v>6</v>
      </c>
      <c r="K66" s="30">
        <f>VLOOKUP(B66,NOI!$C$10:$V$217,8,0)</f>
        <v>7</v>
      </c>
      <c r="L66" s="30">
        <f>VLOOKUP(B66,NGHEDOC!$D$9:$F$216,2,0)</f>
        <v>33</v>
      </c>
      <c r="M66" s="30">
        <f>VLOOKUP(B66,VIET!$C$9:$M$216,9,0)</f>
        <v>4</v>
      </c>
      <c r="N66" s="30">
        <f t="shared" si="3"/>
        <v>50</v>
      </c>
      <c r="O66" s="30" t="str">
        <f t="shared" si="4"/>
        <v>Không đạt</v>
      </c>
      <c r="P66" s="187"/>
    </row>
    <row r="67" spans="1:16" s="12" customFormat="1" ht="20.100000000000001" customHeight="1">
      <c r="A67" s="32">
        <v>59</v>
      </c>
      <c r="B67" s="32" t="s">
        <v>749</v>
      </c>
      <c r="C67" s="187" t="s">
        <v>750</v>
      </c>
      <c r="D67" s="187" t="s">
        <v>751</v>
      </c>
      <c r="E67" s="32" t="s">
        <v>752</v>
      </c>
      <c r="F67" s="32" t="s">
        <v>94</v>
      </c>
      <c r="G67" s="32" t="s">
        <v>95</v>
      </c>
      <c r="H67" s="32" t="s">
        <v>99</v>
      </c>
      <c r="I67" s="32" t="s">
        <v>1283</v>
      </c>
      <c r="J67" s="32">
        <f>VLOOKUP(B67,NGHEDOC!$D$9:$F$216,3,0)</f>
        <v>6</v>
      </c>
      <c r="K67" s="30">
        <f>VLOOKUP(B67,NOI!$C$10:$V$217,8,0)</f>
        <v>8</v>
      </c>
      <c r="L67" s="30">
        <f>VLOOKUP(B67,NGHEDOC!$D$9:$F$216,2,0)</f>
        <v>14</v>
      </c>
      <c r="M67" s="30">
        <f>VLOOKUP(B67,VIET!$C$9:$M$216,9,0)</f>
        <v>4</v>
      </c>
      <c r="N67" s="30">
        <f t="shared" si="3"/>
        <v>32</v>
      </c>
      <c r="O67" s="30" t="str">
        <f t="shared" si="4"/>
        <v>Không đạt</v>
      </c>
      <c r="P67" s="187"/>
    </row>
    <row r="68" spans="1:16" s="12" customFormat="1" ht="20.100000000000001" customHeight="1">
      <c r="A68" s="32">
        <v>60</v>
      </c>
      <c r="B68" s="32" t="s">
        <v>753</v>
      </c>
      <c r="C68" s="187" t="s">
        <v>754</v>
      </c>
      <c r="D68" s="187" t="s">
        <v>203</v>
      </c>
      <c r="E68" s="32" t="s">
        <v>755</v>
      </c>
      <c r="F68" s="32" t="s">
        <v>94</v>
      </c>
      <c r="G68" s="32" t="s">
        <v>97</v>
      </c>
      <c r="H68" s="32" t="s">
        <v>99</v>
      </c>
      <c r="I68" s="32" t="s">
        <v>1300</v>
      </c>
      <c r="J68" s="32">
        <f>VLOOKUP(B68,NGHEDOC!$D$9:$F$216,3,0)</f>
        <v>7</v>
      </c>
      <c r="K68" s="30">
        <f>VLOOKUP(B68,NOI!$C$10:$V$217,8,0)</f>
        <v>8</v>
      </c>
      <c r="L68" s="30">
        <f>VLOOKUP(B68,NGHEDOC!$D$9:$F$216,2,0)</f>
        <v>27</v>
      </c>
      <c r="M68" s="30">
        <f>VLOOKUP(B68,VIET!$C$9:$M$216,9,0)</f>
        <v>1</v>
      </c>
      <c r="N68" s="30">
        <f t="shared" si="3"/>
        <v>43</v>
      </c>
      <c r="O68" s="30" t="str">
        <f t="shared" si="4"/>
        <v>Không đạt</v>
      </c>
      <c r="P68" s="187"/>
    </row>
    <row r="69" spans="1:16" s="12" customFormat="1" ht="20.100000000000001" customHeight="1">
      <c r="A69" s="32">
        <v>61</v>
      </c>
      <c r="B69" s="32" t="s">
        <v>756</v>
      </c>
      <c r="C69" s="187" t="s">
        <v>757</v>
      </c>
      <c r="D69" s="187" t="s">
        <v>205</v>
      </c>
      <c r="E69" s="32" t="s">
        <v>758</v>
      </c>
      <c r="F69" s="32" t="s">
        <v>92</v>
      </c>
      <c r="G69" s="32" t="s">
        <v>95</v>
      </c>
      <c r="H69" s="32" t="s">
        <v>102</v>
      </c>
      <c r="I69" s="32" t="s">
        <v>1280</v>
      </c>
      <c r="J69" s="32">
        <f>VLOOKUP(B69,NGHEDOC!$D$9:$F$216,3,0)</f>
        <v>12</v>
      </c>
      <c r="K69" s="30">
        <f>VLOOKUP(B69,NOI!$C$10:$V$217,8,0)</f>
        <v>12</v>
      </c>
      <c r="L69" s="30">
        <f>VLOOKUP(B69,NGHEDOC!$D$9:$F$216,2,0)</f>
        <v>20</v>
      </c>
      <c r="M69" s="30">
        <f>VLOOKUP(B69,VIET!$C$9:$M$216,9,0)</f>
        <v>4</v>
      </c>
      <c r="N69" s="30">
        <f t="shared" si="3"/>
        <v>48</v>
      </c>
      <c r="O69" s="30" t="str">
        <f t="shared" si="4"/>
        <v>Không đạt</v>
      </c>
      <c r="P69" s="187"/>
    </row>
    <row r="70" spans="1:16" s="12" customFormat="1" ht="20.100000000000001" customHeight="1">
      <c r="A70" s="188">
        <v>62</v>
      </c>
      <c r="B70" s="188" t="s">
        <v>759</v>
      </c>
      <c r="C70" s="189" t="s">
        <v>760</v>
      </c>
      <c r="D70" s="189" t="s">
        <v>205</v>
      </c>
      <c r="E70" s="190" t="s">
        <v>1402</v>
      </c>
      <c r="F70" s="188" t="s">
        <v>92</v>
      </c>
      <c r="G70" s="188" t="s">
        <v>230</v>
      </c>
      <c r="H70" s="188" t="s">
        <v>99</v>
      </c>
      <c r="I70" s="188" t="s">
        <v>1301</v>
      </c>
      <c r="J70" s="32">
        <f>VLOOKUP(B70,NGHEDOC!$D$9:$F$216,3,0)</f>
        <v>23</v>
      </c>
      <c r="K70" s="30">
        <f>VLOOKUP(B70,NOI!$C$10:$V$217,8,0)</f>
        <v>8</v>
      </c>
      <c r="L70" s="30">
        <f>VLOOKUP(B70,NGHEDOC!$D$9:$F$216,2,0)</f>
        <v>33</v>
      </c>
      <c r="M70" s="30">
        <f>VLOOKUP(B70,VIET!$C$9:$M$216,9,0)</f>
        <v>1</v>
      </c>
      <c r="N70" s="30">
        <f t="shared" si="3"/>
        <v>65</v>
      </c>
      <c r="O70" s="30" t="str">
        <f t="shared" si="4"/>
        <v>A2</v>
      </c>
      <c r="P70" s="189"/>
    </row>
    <row r="71" spans="1:16" s="12" customFormat="1" ht="20.100000000000001" customHeight="1">
      <c r="A71" s="32">
        <v>63</v>
      </c>
      <c r="B71" s="32" t="s">
        <v>761</v>
      </c>
      <c r="C71" s="187" t="s">
        <v>762</v>
      </c>
      <c r="D71" s="187" t="s">
        <v>205</v>
      </c>
      <c r="E71" s="32" t="s">
        <v>763</v>
      </c>
      <c r="F71" s="32" t="s">
        <v>92</v>
      </c>
      <c r="G71" s="32" t="s">
        <v>100</v>
      </c>
      <c r="H71" s="32" t="s">
        <v>96</v>
      </c>
      <c r="I71" s="32" t="s">
        <v>1302</v>
      </c>
      <c r="J71" s="32">
        <f>VLOOKUP(B71,NGHEDOC!$D$9:$F$216,3,0)</f>
        <v>5</v>
      </c>
      <c r="K71" s="30">
        <f>VLOOKUP(B71,NOI!$C$10:$V$217,8,0)</f>
        <v>12</v>
      </c>
      <c r="L71" s="30">
        <f>VLOOKUP(B71,NGHEDOC!$D$9:$F$216,2,0)</f>
        <v>13</v>
      </c>
      <c r="M71" s="30">
        <f>VLOOKUP(B71,VIET!$C$9:$M$216,9,0)</f>
        <v>2</v>
      </c>
      <c r="N71" s="30">
        <f t="shared" si="3"/>
        <v>32</v>
      </c>
      <c r="O71" s="30" t="str">
        <f t="shared" si="4"/>
        <v>Không đạt</v>
      </c>
      <c r="P71" s="187"/>
    </row>
    <row r="72" spans="1:16" s="12" customFormat="1" ht="20.100000000000001" customHeight="1">
      <c r="A72" s="32">
        <v>64</v>
      </c>
      <c r="B72" s="32" t="s">
        <v>764</v>
      </c>
      <c r="C72" s="187" t="s">
        <v>316</v>
      </c>
      <c r="D72" s="187" t="s">
        <v>205</v>
      </c>
      <c r="E72" s="32" t="s">
        <v>765</v>
      </c>
      <c r="F72" s="32" t="s">
        <v>92</v>
      </c>
      <c r="G72" s="32" t="s">
        <v>97</v>
      </c>
      <c r="H72" s="32" t="s">
        <v>104</v>
      </c>
      <c r="I72" s="32" t="s">
        <v>1303</v>
      </c>
      <c r="J72" s="32">
        <f>VLOOKUP(B72,NGHEDOC!$D$9:$F$216,3,0)</f>
        <v>7</v>
      </c>
      <c r="K72" s="30">
        <f>VLOOKUP(B72,NOI!$C$10:$V$217,8,0)</f>
        <v>10</v>
      </c>
      <c r="L72" s="30">
        <f>VLOOKUP(B72,NGHEDOC!$D$9:$F$216,2,0)</f>
        <v>17</v>
      </c>
      <c r="M72" s="30">
        <f>VLOOKUP(B72,VIET!$C$9:$M$216,9,0)</f>
        <v>2</v>
      </c>
      <c r="N72" s="30">
        <f t="shared" si="3"/>
        <v>36</v>
      </c>
      <c r="O72" s="30" t="str">
        <f t="shared" si="4"/>
        <v>Không đạt</v>
      </c>
      <c r="P72" s="187"/>
    </row>
    <row r="73" spans="1:16" s="12" customFormat="1" ht="20.100000000000001" customHeight="1">
      <c r="A73" s="32">
        <v>65</v>
      </c>
      <c r="B73" s="32" t="s">
        <v>766</v>
      </c>
      <c r="C73" s="187" t="s">
        <v>767</v>
      </c>
      <c r="D73" s="187" t="s">
        <v>205</v>
      </c>
      <c r="E73" s="32" t="s">
        <v>736</v>
      </c>
      <c r="F73" s="32" t="s">
        <v>92</v>
      </c>
      <c r="G73" s="32" t="s">
        <v>97</v>
      </c>
      <c r="H73" s="32" t="s">
        <v>104</v>
      </c>
      <c r="I73" s="32" t="s">
        <v>1298</v>
      </c>
      <c r="J73" s="32" t="str">
        <f>VLOOKUP(B73,NGHEDOC!$D$9:$F$216,3,0)</f>
        <v>-</v>
      </c>
      <c r="K73" s="30" t="str">
        <f>VLOOKUP(B73,NOI!$C$10:$V$217,8,0)</f>
        <v>-</v>
      </c>
      <c r="L73" s="30" t="str">
        <f>VLOOKUP(B73,NGHEDOC!$D$9:$F$216,2,0)</f>
        <v>-</v>
      </c>
      <c r="M73" s="30" t="str">
        <f>VLOOKUP(B73,VIET!$C$9:$M$216,9,0)</f>
        <v>-</v>
      </c>
      <c r="N73" s="30">
        <f t="shared" si="3"/>
        <v>0</v>
      </c>
      <c r="O73" s="30" t="str">
        <f t="shared" si="4"/>
        <v>Không đạt</v>
      </c>
      <c r="P73" s="187" t="s">
        <v>297</v>
      </c>
    </row>
    <row r="74" spans="1:16" s="12" customFormat="1" ht="20.100000000000001" customHeight="1">
      <c r="A74" s="32">
        <v>66</v>
      </c>
      <c r="B74" s="32" t="s">
        <v>323</v>
      </c>
      <c r="C74" s="187" t="s">
        <v>110</v>
      </c>
      <c r="D74" s="187" t="s">
        <v>324</v>
      </c>
      <c r="E74" s="32" t="s">
        <v>325</v>
      </c>
      <c r="F74" s="32" t="s">
        <v>92</v>
      </c>
      <c r="G74" s="32" t="s">
        <v>95</v>
      </c>
      <c r="H74" s="32" t="s">
        <v>99</v>
      </c>
      <c r="I74" s="32" t="s">
        <v>370</v>
      </c>
      <c r="J74" s="32">
        <f>VLOOKUP(B74,NGHEDOC!$D$9:$F$216,3,0)</f>
        <v>4</v>
      </c>
      <c r="K74" s="30">
        <f>VLOOKUP(B74,NOI!$C$10:$V$217,8,0)</f>
        <v>10</v>
      </c>
      <c r="L74" s="30">
        <f>VLOOKUP(B74,NGHEDOC!$D$9:$F$216,2,0)</f>
        <v>18</v>
      </c>
      <c r="M74" s="30">
        <f>VLOOKUP(B74,VIET!$C$9:$M$216,9,0)</f>
        <v>1</v>
      </c>
      <c r="N74" s="30">
        <f t="shared" ref="N74:N137" si="5">SUM(J74:M74)</f>
        <v>33</v>
      </c>
      <c r="O74" s="30" t="str">
        <f t="shared" ref="O74:O137" si="6">IF(AND(N74&gt;=65,N74&lt;80,J74&gt;0,K74&gt;0,L74&gt;0),"A2",IF(AND(N74&gt;=80,J74&gt;0,K74&gt;0,L74&gt;0),"B1","Không đạt"))</f>
        <v>Không đạt</v>
      </c>
      <c r="P74" s="187"/>
    </row>
    <row r="75" spans="1:16" s="12" customFormat="1" ht="20.100000000000001" customHeight="1">
      <c r="A75" s="32">
        <v>67</v>
      </c>
      <c r="B75" s="32" t="s">
        <v>768</v>
      </c>
      <c r="C75" s="187" t="s">
        <v>769</v>
      </c>
      <c r="D75" s="187" t="s">
        <v>770</v>
      </c>
      <c r="E75" s="32" t="s">
        <v>771</v>
      </c>
      <c r="F75" s="32" t="s">
        <v>94</v>
      </c>
      <c r="G75" s="32" t="s">
        <v>95</v>
      </c>
      <c r="H75" s="32" t="s">
        <v>99</v>
      </c>
      <c r="I75" s="32" t="s">
        <v>1304</v>
      </c>
      <c r="J75" s="32">
        <f>VLOOKUP(B75,NGHEDOC!$D$9:$F$216,3,0)</f>
        <v>5</v>
      </c>
      <c r="K75" s="30">
        <f>VLOOKUP(B75,NOI!$C$10:$V$217,8,0)</f>
        <v>5</v>
      </c>
      <c r="L75" s="30">
        <f>VLOOKUP(B75,NGHEDOC!$D$9:$F$216,2,0)</f>
        <v>15</v>
      </c>
      <c r="M75" s="30">
        <f>VLOOKUP(B75,VIET!$C$9:$M$216,9,0)</f>
        <v>1</v>
      </c>
      <c r="N75" s="30">
        <f t="shared" si="5"/>
        <v>26</v>
      </c>
      <c r="O75" s="30" t="str">
        <f t="shared" si="6"/>
        <v>Không đạt</v>
      </c>
      <c r="P75" s="187"/>
    </row>
    <row r="76" spans="1:16" s="12" customFormat="1" ht="20.100000000000001" customHeight="1">
      <c r="A76" s="32">
        <v>68</v>
      </c>
      <c r="B76" s="32" t="s">
        <v>772</v>
      </c>
      <c r="C76" s="187" t="s">
        <v>773</v>
      </c>
      <c r="D76" s="187" t="s">
        <v>774</v>
      </c>
      <c r="E76" s="32" t="s">
        <v>775</v>
      </c>
      <c r="F76" s="32" t="s">
        <v>94</v>
      </c>
      <c r="G76" s="32" t="s">
        <v>170</v>
      </c>
      <c r="H76" s="32" t="s">
        <v>104</v>
      </c>
      <c r="I76" s="32" t="s">
        <v>1293</v>
      </c>
      <c r="J76" s="32">
        <f>VLOOKUP(B76,NGHEDOC!$D$9:$F$216,3,0)</f>
        <v>19</v>
      </c>
      <c r="K76" s="30">
        <f>VLOOKUP(B76,NOI!$C$10:$V$217,8,0)</f>
        <v>7</v>
      </c>
      <c r="L76" s="30">
        <f>VLOOKUP(B76,NGHEDOC!$D$9:$F$216,2,0)</f>
        <v>37</v>
      </c>
      <c r="M76" s="30">
        <f>VLOOKUP(B76,VIET!$C$9:$M$216,9,0)</f>
        <v>5</v>
      </c>
      <c r="N76" s="30">
        <f t="shared" si="5"/>
        <v>68</v>
      </c>
      <c r="O76" s="30" t="str">
        <f t="shared" si="6"/>
        <v>A2</v>
      </c>
      <c r="P76" s="187"/>
    </row>
    <row r="77" spans="1:16" s="12" customFormat="1" ht="20.100000000000001" customHeight="1">
      <c r="A77" s="32">
        <v>69</v>
      </c>
      <c r="B77" s="32" t="s">
        <v>776</v>
      </c>
      <c r="C77" s="187" t="s">
        <v>110</v>
      </c>
      <c r="D77" s="187" t="s">
        <v>777</v>
      </c>
      <c r="E77" s="32" t="s">
        <v>778</v>
      </c>
      <c r="F77" s="32" t="s">
        <v>92</v>
      </c>
      <c r="G77" s="32" t="s">
        <v>95</v>
      </c>
      <c r="H77" s="32" t="s">
        <v>109</v>
      </c>
      <c r="I77" s="32" t="s">
        <v>227</v>
      </c>
      <c r="J77" s="32">
        <f>VLOOKUP(B77,NGHEDOC!$D$9:$F$216,3,0)</f>
        <v>9</v>
      </c>
      <c r="K77" s="30">
        <f>VLOOKUP(B77,NOI!$C$10:$V$217,8,0)</f>
        <v>11</v>
      </c>
      <c r="L77" s="30">
        <f>VLOOKUP(B77,NGHEDOC!$D$9:$F$216,2,0)</f>
        <v>22</v>
      </c>
      <c r="M77" s="30">
        <f>VLOOKUP(B77,VIET!$C$9:$M$216,9,0)</f>
        <v>5</v>
      </c>
      <c r="N77" s="30">
        <f t="shared" si="5"/>
        <v>47</v>
      </c>
      <c r="O77" s="30" t="str">
        <f t="shared" si="6"/>
        <v>Không đạt</v>
      </c>
      <c r="P77" s="187"/>
    </row>
    <row r="78" spans="1:16" s="12" customFormat="1" ht="20.100000000000001" customHeight="1">
      <c r="A78" s="32">
        <v>70</v>
      </c>
      <c r="B78" s="32" t="s">
        <v>779</v>
      </c>
      <c r="C78" s="187" t="s">
        <v>780</v>
      </c>
      <c r="D78" s="187" t="s">
        <v>781</v>
      </c>
      <c r="E78" s="32" t="s">
        <v>782</v>
      </c>
      <c r="F78" s="32" t="s">
        <v>92</v>
      </c>
      <c r="G78" s="32" t="s">
        <v>95</v>
      </c>
      <c r="H78" s="32" t="s">
        <v>99</v>
      </c>
      <c r="I78" s="32" t="s">
        <v>1290</v>
      </c>
      <c r="J78" s="32">
        <f>VLOOKUP(B78,NGHEDOC!$D$9:$F$216,3,0)</f>
        <v>18</v>
      </c>
      <c r="K78" s="30">
        <f>VLOOKUP(B78,NOI!$C$10:$V$217,8,0)</f>
        <v>9</v>
      </c>
      <c r="L78" s="30">
        <f>VLOOKUP(B78,NGHEDOC!$D$9:$F$216,2,0)</f>
        <v>10</v>
      </c>
      <c r="M78" s="30">
        <f>VLOOKUP(B78,VIET!$C$9:$M$216,9,0)</f>
        <v>4</v>
      </c>
      <c r="N78" s="30">
        <f t="shared" si="5"/>
        <v>41</v>
      </c>
      <c r="O78" s="30" t="str">
        <f t="shared" si="6"/>
        <v>Không đạt</v>
      </c>
      <c r="P78" s="187"/>
    </row>
    <row r="79" spans="1:16" s="12" customFormat="1" ht="20.100000000000001" customHeight="1">
      <c r="A79" s="32">
        <v>71</v>
      </c>
      <c r="B79" s="32" t="s">
        <v>783</v>
      </c>
      <c r="C79" s="187" t="s">
        <v>63</v>
      </c>
      <c r="D79" s="187" t="s">
        <v>784</v>
      </c>
      <c r="E79" s="32" t="s">
        <v>721</v>
      </c>
      <c r="F79" s="32" t="s">
        <v>94</v>
      </c>
      <c r="G79" s="32" t="s">
        <v>95</v>
      </c>
      <c r="H79" s="32" t="s">
        <v>99</v>
      </c>
      <c r="I79" s="32" t="s">
        <v>1289</v>
      </c>
      <c r="J79" s="32">
        <f>VLOOKUP(B79,NGHEDOC!$D$9:$F$216,3,0)</f>
        <v>15</v>
      </c>
      <c r="K79" s="30">
        <f>VLOOKUP(B79,NOI!$C$10:$V$217,8,0)</f>
        <v>10</v>
      </c>
      <c r="L79" s="30">
        <f>VLOOKUP(B79,NGHEDOC!$D$9:$F$216,2,0)</f>
        <v>31</v>
      </c>
      <c r="M79" s="30">
        <f>VLOOKUP(B79,VIET!$C$9:$M$216,9,0)</f>
        <v>4</v>
      </c>
      <c r="N79" s="30">
        <f t="shared" si="5"/>
        <v>60</v>
      </c>
      <c r="O79" s="30" t="str">
        <f t="shared" si="6"/>
        <v>Không đạt</v>
      </c>
      <c r="P79" s="187"/>
    </row>
    <row r="80" spans="1:16" s="12" customFormat="1" ht="20.100000000000001" customHeight="1">
      <c r="A80" s="32">
        <v>72</v>
      </c>
      <c r="B80" s="32" t="s">
        <v>785</v>
      </c>
      <c r="C80" s="187" t="s">
        <v>786</v>
      </c>
      <c r="D80" s="187" t="s">
        <v>787</v>
      </c>
      <c r="E80" s="32" t="s">
        <v>788</v>
      </c>
      <c r="F80" s="32" t="s">
        <v>92</v>
      </c>
      <c r="G80" s="32" t="s">
        <v>95</v>
      </c>
      <c r="H80" s="32" t="s">
        <v>99</v>
      </c>
      <c r="I80" s="32" t="s">
        <v>1281</v>
      </c>
      <c r="J80" s="32">
        <f>VLOOKUP(B80,NGHEDOC!$D$9:$F$216,3,0)</f>
        <v>21</v>
      </c>
      <c r="K80" s="30">
        <f>VLOOKUP(B80,NOI!$C$10:$V$217,8,0)</f>
        <v>10</v>
      </c>
      <c r="L80" s="30">
        <f>VLOOKUP(B80,NGHEDOC!$D$9:$F$216,2,0)</f>
        <v>42</v>
      </c>
      <c r="M80" s="30">
        <f>VLOOKUP(B80,VIET!$C$9:$M$216,9,0)</f>
        <v>5</v>
      </c>
      <c r="N80" s="30">
        <f t="shared" si="5"/>
        <v>78</v>
      </c>
      <c r="O80" s="30" t="str">
        <f t="shared" si="6"/>
        <v>A2</v>
      </c>
      <c r="P80" s="187"/>
    </row>
    <row r="81" spans="1:16" s="12" customFormat="1" ht="20.100000000000001" customHeight="1">
      <c r="A81" s="32">
        <v>73</v>
      </c>
      <c r="B81" s="32" t="s">
        <v>789</v>
      </c>
      <c r="C81" s="187" t="s">
        <v>1305</v>
      </c>
      <c r="D81" s="187" t="s">
        <v>787</v>
      </c>
      <c r="E81" s="32" t="s">
        <v>791</v>
      </c>
      <c r="F81" s="32" t="s">
        <v>92</v>
      </c>
      <c r="G81" s="32" t="s">
        <v>97</v>
      </c>
      <c r="H81" s="32" t="s">
        <v>104</v>
      </c>
      <c r="I81" s="32" t="s">
        <v>1282</v>
      </c>
      <c r="J81" s="32" t="str">
        <f>VLOOKUP(B81,NGHEDOC!$D$9:$F$216,3,0)</f>
        <v>-</v>
      </c>
      <c r="K81" s="30" t="str">
        <f>VLOOKUP(B81,NOI!$C$10:$V$217,8,0)</f>
        <v>-</v>
      </c>
      <c r="L81" s="30" t="str">
        <f>VLOOKUP(B81,NGHEDOC!$D$9:$F$216,2,0)</f>
        <v>-</v>
      </c>
      <c r="M81" s="30" t="str">
        <f>VLOOKUP(B81,VIET!$C$9:$M$216,9,0)</f>
        <v>-</v>
      </c>
      <c r="N81" s="30">
        <f t="shared" si="5"/>
        <v>0</v>
      </c>
      <c r="O81" s="30" t="str">
        <f t="shared" si="6"/>
        <v>Không đạt</v>
      </c>
      <c r="P81" s="187" t="s">
        <v>297</v>
      </c>
    </row>
    <row r="82" spans="1:16" s="12" customFormat="1" ht="20.100000000000001" customHeight="1">
      <c r="A82" s="32">
        <v>74</v>
      </c>
      <c r="B82" s="32" t="s">
        <v>792</v>
      </c>
      <c r="C82" s="187" t="s">
        <v>110</v>
      </c>
      <c r="D82" s="187" t="s">
        <v>793</v>
      </c>
      <c r="E82" s="32" t="s">
        <v>794</v>
      </c>
      <c r="F82" s="32" t="s">
        <v>92</v>
      </c>
      <c r="G82" s="32" t="s">
        <v>95</v>
      </c>
      <c r="H82" s="32" t="s">
        <v>99</v>
      </c>
      <c r="I82" s="32" t="s">
        <v>194</v>
      </c>
      <c r="J82" s="32">
        <f>VLOOKUP(B82,NGHEDOC!$D$9:$F$216,3,0)</f>
        <v>15</v>
      </c>
      <c r="K82" s="30">
        <f>VLOOKUP(B82,NOI!$C$10:$V$217,8,0)</f>
        <v>10</v>
      </c>
      <c r="L82" s="30">
        <f>VLOOKUP(B82,NGHEDOC!$D$9:$F$216,2,0)</f>
        <v>29</v>
      </c>
      <c r="M82" s="30">
        <f>VLOOKUP(B82,VIET!$C$9:$M$216,9,0)</f>
        <v>3</v>
      </c>
      <c r="N82" s="30">
        <f t="shared" si="5"/>
        <v>57</v>
      </c>
      <c r="O82" s="30" t="str">
        <f t="shared" si="6"/>
        <v>Không đạt</v>
      </c>
      <c r="P82" s="187"/>
    </row>
    <row r="83" spans="1:16" s="12" customFormat="1" ht="20.100000000000001" customHeight="1">
      <c r="A83" s="32">
        <v>75</v>
      </c>
      <c r="B83" s="32" t="s">
        <v>795</v>
      </c>
      <c r="C83" s="187" t="s">
        <v>796</v>
      </c>
      <c r="D83" s="187" t="s">
        <v>797</v>
      </c>
      <c r="E83" s="32" t="s">
        <v>798</v>
      </c>
      <c r="F83" s="32" t="s">
        <v>94</v>
      </c>
      <c r="G83" s="32" t="s">
        <v>97</v>
      </c>
      <c r="H83" s="32" t="s">
        <v>104</v>
      </c>
      <c r="I83" s="32" t="s">
        <v>1306</v>
      </c>
      <c r="J83" s="32">
        <f>VLOOKUP(B83,NGHEDOC!$D$9:$F$216,3,0)</f>
        <v>21</v>
      </c>
      <c r="K83" s="30">
        <f>VLOOKUP(B83,NOI!$C$10:$V$217,8,0)</f>
        <v>12</v>
      </c>
      <c r="L83" s="30">
        <f>VLOOKUP(B83,NGHEDOC!$D$9:$F$216,2,0)</f>
        <v>43</v>
      </c>
      <c r="M83" s="30">
        <f>VLOOKUP(B83,VIET!$C$9:$M$216,9,0)</f>
        <v>4</v>
      </c>
      <c r="N83" s="30">
        <f t="shared" si="5"/>
        <v>80</v>
      </c>
      <c r="O83" s="30" t="str">
        <f t="shared" si="6"/>
        <v>B1</v>
      </c>
      <c r="P83" s="187"/>
    </row>
    <row r="84" spans="1:16" s="12" customFormat="1" ht="20.100000000000001" customHeight="1">
      <c r="A84" s="32">
        <v>76</v>
      </c>
      <c r="B84" s="32" t="s">
        <v>799</v>
      </c>
      <c r="C84" s="187" t="s">
        <v>800</v>
      </c>
      <c r="D84" s="187" t="s">
        <v>801</v>
      </c>
      <c r="E84" s="32" t="s">
        <v>802</v>
      </c>
      <c r="F84" s="32" t="s">
        <v>94</v>
      </c>
      <c r="G84" s="32" t="s">
        <v>95</v>
      </c>
      <c r="H84" s="32" t="s">
        <v>108</v>
      </c>
      <c r="I84" s="32" t="s">
        <v>227</v>
      </c>
      <c r="J84" s="32">
        <f>VLOOKUP(B84,NGHEDOC!$D$9:$F$216,3,0)</f>
        <v>17</v>
      </c>
      <c r="K84" s="30">
        <f>VLOOKUP(B84,NOI!$C$10:$V$217,8,0)</f>
        <v>12</v>
      </c>
      <c r="L84" s="30">
        <f>VLOOKUP(B84,NGHEDOC!$D$9:$F$216,2,0)</f>
        <v>47</v>
      </c>
      <c r="M84" s="30">
        <f>VLOOKUP(B84,VIET!$C$9:$M$216,9,0)</f>
        <v>5</v>
      </c>
      <c r="N84" s="30">
        <f t="shared" si="5"/>
        <v>81</v>
      </c>
      <c r="O84" s="30" t="str">
        <f t="shared" si="6"/>
        <v>B1</v>
      </c>
      <c r="P84" s="187"/>
    </row>
    <row r="85" spans="1:16" s="12" customFormat="1" ht="20.100000000000001" customHeight="1">
      <c r="A85" s="32">
        <v>77</v>
      </c>
      <c r="B85" s="32" t="s">
        <v>803</v>
      </c>
      <c r="C85" s="187" t="s">
        <v>804</v>
      </c>
      <c r="D85" s="187" t="s">
        <v>801</v>
      </c>
      <c r="E85" s="32" t="s">
        <v>805</v>
      </c>
      <c r="F85" s="32" t="s">
        <v>92</v>
      </c>
      <c r="G85" s="32" t="s">
        <v>97</v>
      </c>
      <c r="H85" s="32" t="s">
        <v>104</v>
      </c>
      <c r="I85" s="32" t="s">
        <v>375</v>
      </c>
      <c r="J85" s="32">
        <f>VLOOKUP(B85,NGHEDOC!$D$9:$F$216,3,0)</f>
        <v>7</v>
      </c>
      <c r="K85" s="30">
        <f>VLOOKUP(B85,NOI!$C$10:$V$217,8,0)</f>
        <v>9</v>
      </c>
      <c r="L85" s="30">
        <f>VLOOKUP(B85,NGHEDOC!$D$9:$F$216,2,0)</f>
        <v>11</v>
      </c>
      <c r="M85" s="30">
        <f>VLOOKUP(B85,VIET!$C$9:$M$216,9,0)</f>
        <v>0</v>
      </c>
      <c r="N85" s="30">
        <f t="shared" si="5"/>
        <v>27</v>
      </c>
      <c r="O85" s="30" t="str">
        <f t="shared" si="6"/>
        <v>Không đạt</v>
      </c>
      <c r="P85" s="187"/>
    </row>
    <row r="86" spans="1:16" s="12" customFormat="1" ht="20.100000000000001" customHeight="1">
      <c r="A86" s="32">
        <v>78</v>
      </c>
      <c r="B86" s="32" t="s">
        <v>806</v>
      </c>
      <c r="C86" s="187" t="s">
        <v>713</v>
      </c>
      <c r="D86" s="187" t="s">
        <v>801</v>
      </c>
      <c r="E86" s="32" t="s">
        <v>807</v>
      </c>
      <c r="F86" s="32" t="s">
        <v>92</v>
      </c>
      <c r="G86" s="32" t="s">
        <v>100</v>
      </c>
      <c r="H86" s="32" t="s">
        <v>104</v>
      </c>
      <c r="I86" s="32" t="s">
        <v>1280</v>
      </c>
      <c r="J86" s="32">
        <f>VLOOKUP(B86,NGHEDOC!$D$9:$F$216,3,0)</f>
        <v>14</v>
      </c>
      <c r="K86" s="30">
        <f>VLOOKUP(B86,NOI!$C$10:$V$217,8,0)</f>
        <v>10</v>
      </c>
      <c r="L86" s="30">
        <f>VLOOKUP(B86,NGHEDOC!$D$9:$F$216,2,0)</f>
        <v>17</v>
      </c>
      <c r="M86" s="30">
        <f>VLOOKUP(B86,VIET!$C$9:$M$216,9,0)</f>
        <v>1</v>
      </c>
      <c r="N86" s="30">
        <f t="shared" si="5"/>
        <v>42</v>
      </c>
      <c r="O86" s="30" t="str">
        <f t="shared" si="6"/>
        <v>Không đạt</v>
      </c>
      <c r="P86" s="187"/>
    </row>
    <row r="87" spans="1:16" s="12" customFormat="1" ht="20.100000000000001" customHeight="1">
      <c r="A87" s="32">
        <v>79</v>
      </c>
      <c r="B87" s="32" t="s">
        <v>808</v>
      </c>
      <c r="C87" s="187" t="s">
        <v>809</v>
      </c>
      <c r="D87" s="187" t="s">
        <v>801</v>
      </c>
      <c r="E87" s="32" t="s">
        <v>810</v>
      </c>
      <c r="F87" s="32" t="s">
        <v>92</v>
      </c>
      <c r="G87" s="32" t="s">
        <v>97</v>
      </c>
      <c r="H87" s="32" t="s">
        <v>96</v>
      </c>
      <c r="I87" s="32" t="s">
        <v>368</v>
      </c>
      <c r="J87" s="32">
        <f>VLOOKUP(B87,NGHEDOC!$D$9:$F$216,3,0)</f>
        <v>3</v>
      </c>
      <c r="K87" s="30">
        <f>VLOOKUP(B87,NOI!$C$10:$V$217,8,0)</f>
        <v>11</v>
      </c>
      <c r="L87" s="30">
        <f>VLOOKUP(B87,NGHEDOC!$D$9:$F$216,2,0)</f>
        <v>22</v>
      </c>
      <c r="M87" s="30">
        <f>VLOOKUP(B87,VIET!$C$9:$M$216,9,0)</f>
        <v>2</v>
      </c>
      <c r="N87" s="30">
        <f t="shared" si="5"/>
        <v>38</v>
      </c>
      <c r="O87" s="30" t="str">
        <f t="shared" si="6"/>
        <v>Không đạt</v>
      </c>
      <c r="P87" s="187"/>
    </row>
    <row r="88" spans="1:16" s="12" customFormat="1" ht="20.100000000000001" customHeight="1">
      <c r="A88" s="32">
        <v>80</v>
      </c>
      <c r="B88" s="32" t="s">
        <v>811</v>
      </c>
      <c r="C88" s="187" t="s">
        <v>812</v>
      </c>
      <c r="D88" s="187" t="s">
        <v>326</v>
      </c>
      <c r="E88" s="32" t="s">
        <v>813</v>
      </c>
      <c r="F88" s="32" t="s">
        <v>94</v>
      </c>
      <c r="G88" s="32" t="s">
        <v>230</v>
      </c>
      <c r="H88" s="32" t="s">
        <v>99</v>
      </c>
      <c r="I88" s="32" t="s">
        <v>1289</v>
      </c>
      <c r="J88" s="32">
        <f>VLOOKUP(B88,NGHEDOC!$D$9:$F$216,3,0)</f>
        <v>23</v>
      </c>
      <c r="K88" s="30">
        <f>VLOOKUP(B88,NOI!$C$10:$V$217,8,0)</f>
        <v>12</v>
      </c>
      <c r="L88" s="30">
        <f>VLOOKUP(B88,NGHEDOC!$D$9:$F$216,2,0)</f>
        <v>41</v>
      </c>
      <c r="M88" s="30">
        <f>VLOOKUP(B88,VIET!$C$9:$M$216,9,0)</f>
        <v>5</v>
      </c>
      <c r="N88" s="30">
        <f t="shared" si="5"/>
        <v>81</v>
      </c>
      <c r="O88" s="30" t="str">
        <f t="shared" si="6"/>
        <v>B1</v>
      </c>
      <c r="P88" s="187"/>
    </row>
    <row r="89" spans="1:16" s="12" customFormat="1" ht="20.100000000000001" customHeight="1">
      <c r="A89" s="32">
        <v>81</v>
      </c>
      <c r="B89" s="32" t="s">
        <v>814</v>
      </c>
      <c r="C89" s="187" t="s">
        <v>815</v>
      </c>
      <c r="D89" s="187" t="s">
        <v>326</v>
      </c>
      <c r="E89" s="32" t="s">
        <v>816</v>
      </c>
      <c r="F89" s="32" t="s">
        <v>94</v>
      </c>
      <c r="G89" s="32" t="s">
        <v>95</v>
      </c>
      <c r="H89" s="32" t="s">
        <v>105</v>
      </c>
      <c r="I89" s="32" t="s">
        <v>1281</v>
      </c>
      <c r="J89" s="32">
        <f>VLOOKUP(B89,NGHEDOC!$D$9:$F$216,3,0)</f>
        <v>9</v>
      </c>
      <c r="K89" s="30">
        <f>VLOOKUP(B89,NOI!$C$10:$V$217,8,0)</f>
        <v>8</v>
      </c>
      <c r="L89" s="30">
        <f>VLOOKUP(B89,NGHEDOC!$D$9:$F$216,2,0)</f>
        <v>21</v>
      </c>
      <c r="M89" s="30">
        <f>VLOOKUP(B89,VIET!$C$9:$M$216,9,0)</f>
        <v>3</v>
      </c>
      <c r="N89" s="30">
        <f t="shared" si="5"/>
        <v>41</v>
      </c>
      <c r="O89" s="30" t="str">
        <f t="shared" si="6"/>
        <v>Không đạt</v>
      </c>
      <c r="P89" s="187"/>
    </row>
    <row r="90" spans="1:16" s="12" customFormat="1" ht="20.100000000000001" customHeight="1">
      <c r="A90" s="32">
        <v>82</v>
      </c>
      <c r="B90" s="32" t="s">
        <v>817</v>
      </c>
      <c r="C90" s="187" t="s">
        <v>818</v>
      </c>
      <c r="D90" s="187" t="s">
        <v>326</v>
      </c>
      <c r="E90" s="32" t="s">
        <v>819</v>
      </c>
      <c r="F90" s="32" t="s">
        <v>94</v>
      </c>
      <c r="G90" s="32" t="s">
        <v>95</v>
      </c>
      <c r="H90" s="32" t="s">
        <v>169</v>
      </c>
      <c r="I90" s="32" t="s">
        <v>1289</v>
      </c>
      <c r="J90" s="32">
        <f>VLOOKUP(B90,NGHEDOC!$D$9:$F$216,3,0)</f>
        <v>8</v>
      </c>
      <c r="K90" s="30">
        <f>VLOOKUP(B90,NOI!$C$10:$V$217,8,0)</f>
        <v>12</v>
      </c>
      <c r="L90" s="30">
        <f>VLOOKUP(B90,NGHEDOC!$D$9:$F$216,2,0)</f>
        <v>17</v>
      </c>
      <c r="M90" s="30">
        <f>VLOOKUP(B90,VIET!$C$9:$M$216,9,0)</f>
        <v>5</v>
      </c>
      <c r="N90" s="30">
        <f t="shared" si="5"/>
        <v>42</v>
      </c>
      <c r="O90" s="30" t="str">
        <f t="shared" si="6"/>
        <v>Không đạt</v>
      </c>
      <c r="P90" s="187"/>
    </row>
    <row r="91" spans="1:16" s="12" customFormat="1" ht="20.100000000000001" customHeight="1">
      <c r="A91" s="32">
        <v>83</v>
      </c>
      <c r="B91" s="32" t="s">
        <v>820</v>
      </c>
      <c r="C91" s="187" t="s">
        <v>63</v>
      </c>
      <c r="D91" s="187" t="s">
        <v>326</v>
      </c>
      <c r="E91" s="32" t="s">
        <v>821</v>
      </c>
      <c r="F91" s="32" t="s">
        <v>94</v>
      </c>
      <c r="G91" s="32" t="s">
        <v>95</v>
      </c>
      <c r="H91" s="32" t="s">
        <v>112</v>
      </c>
      <c r="I91" s="32" t="s">
        <v>1289</v>
      </c>
      <c r="J91" s="32">
        <f>VLOOKUP(B91,NGHEDOC!$D$9:$F$216,3,0)</f>
        <v>8</v>
      </c>
      <c r="K91" s="30">
        <f>VLOOKUP(B91,NOI!$C$10:$V$217,8,0)</f>
        <v>12</v>
      </c>
      <c r="L91" s="30">
        <f>VLOOKUP(B91,NGHEDOC!$D$9:$F$216,2,0)</f>
        <v>34</v>
      </c>
      <c r="M91" s="30">
        <f>VLOOKUP(B91,VIET!$C$9:$M$216,9,0)</f>
        <v>5</v>
      </c>
      <c r="N91" s="30">
        <f t="shared" si="5"/>
        <v>59</v>
      </c>
      <c r="O91" s="30" t="str">
        <f t="shared" si="6"/>
        <v>Không đạt</v>
      </c>
      <c r="P91" s="187"/>
    </row>
    <row r="92" spans="1:16" s="12" customFormat="1" ht="20.100000000000001" customHeight="1">
      <c r="A92" s="32">
        <v>84</v>
      </c>
      <c r="B92" s="32" t="s">
        <v>822</v>
      </c>
      <c r="C92" s="187" t="s">
        <v>823</v>
      </c>
      <c r="D92" s="187" t="s">
        <v>326</v>
      </c>
      <c r="E92" s="32" t="s">
        <v>824</v>
      </c>
      <c r="F92" s="32" t="s">
        <v>94</v>
      </c>
      <c r="G92" s="32" t="s">
        <v>95</v>
      </c>
      <c r="H92" s="32" t="s">
        <v>167</v>
      </c>
      <c r="I92" s="32" t="s">
        <v>227</v>
      </c>
      <c r="J92" s="32">
        <f>VLOOKUP(B92,NGHEDOC!$D$9:$F$216,3,0)</f>
        <v>17</v>
      </c>
      <c r="K92" s="30">
        <f>VLOOKUP(B92,NOI!$C$10:$V$217,8,0)</f>
        <v>12</v>
      </c>
      <c r="L92" s="30">
        <f>VLOOKUP(B92,NGHEDOC!$D$9:$F$216,2,0)</f>
        <v>45</v>
      </c>
      <c r="M92" s="30">
        <f>VLOOKUP(B92,VIET!$C$9:$M$216,9,0)</f>
        <v>5</v>
      </c>
      <c r="N92" s="30">
        <f t="shared" si="5"/>
        <v>79</v>
      </c>
      <c r="O92" s="30" t="str">
        <f t="shared" si="6"/>
        <v>A2</v>
      </c>
      <c r="P92" s="187"/>
    </row>
    <row r="93" spans="1:16" s="12" customFormat="1" ht="20.100000000000001" customHeight="1">
      <c r="A93" s="32">
        <v>85</v>
      </c>
      <c r="B93" s="32" t="s">
        <v>825</v>
      </c>
      <c r="C93" s="187" t="s">
        <v>826</v>
      </c>
      <c r="D93" s="187" t="s">
        <v>326</v>
      </c>
      <c r="E93" s="32" t="s">
        <v>827</v>
      </c>
      <c r="F93" s="32" t="s">
        <v>94</v>
      </c>
      <c r="G93" s="32" t="s">
        <v>95</v>
      </c>
      <c r="H93" s="32" t="s">
        <v>99</v>
      </c>
      <c r="I93" s="32" t="s">
        <v>374</v>
      </c>
      <c r="J93" s="32">
        <f>VLOOKUP(B93,NGHEDOC!$D$9:$F$216,3,0)</f>
        <v>7</v>
      </c>
      <c r="K93" s="30">
        <f>VLOOKUP(B93,NOI!$C$10:$V$217,8,0)</f>
        <v>10</v>
      </c>
      <c r="L93" s="30">
        <f>VLOOKUP(B93,NGHEDOC!$D$9:$F$216,2,0)</f>
        <v>28</v>
      </c>
      <c r="M93" s="30">
        <f>VLOOKUP(B93,VIET!$C$9:$M$216,9,0)</f>
        <v>4</v>
      </c>
      <c r="N93" s="30">
        <f t="shared" si="5"/>
        <v>49</v>
      </c>
      <c r="O93" s="30" t="str">
        <f t="shared" si="6"/>
        <v>Không đạt</v>
      </c>
      <c r="P93" s="187"/>
    </row>
    <row r="94" spans="1:16" s="12" customFormat="1" ht="20.100000000000001" customHeight="1">
      <c r="A94" s="32">
        <v>86</v>
      </c>
      <c r="B94" s="32" t="s">
        <v>828</v>
      </c>
      <c r="C94" s="187" t="s">
        <v>829</v>
      </c>
      <c r="D94" s="187" t="s">
        <v>326</v>
      </c>
      <c r="E94" s="32" t="s">
        <v>233</v>
      </c>
      <c r="F94" s="32" t="s">
        <v>94</v>
      </c>
      <c r="G94" s="32" t="s">
        <v>95</v>
      </c>
      <c r="H94" s="32" t="s">
        <v>99</v>
      </c>
      <c r="I94" s="32" t="s">
        <v>1298</v>
      </c>
      <c r="J94" s="32">
        <f>VLOOKUP(B94,NGHEDOC!$D$9:$F$216,3,0)</f>
        <v>15</v>
      </c>
      <c r="K94" s="30">
        <f>VLOOKUP(B94,NOI!$C$10:$V$217,8,0)</f>
        <v>9</v>
      </c>
      <c r="L94" s="30">
        <f>VLOOKUP(B94,NGHEDOC!$D$9:$F$216,2,0)</f>
        <v>41</v>
      </c>
      <c r="M94" s="30">
        <f>VLOOKUP(B94,VIET!$C$9:$M$216,9,0)</f>
        <v>1</v>
      </c>
      <c r="N94" s="30">
        <f t="shared" si="5"/>
        <v>66</v>
      </c>
      <c r="O94" s="30" t="str">
        <f t="shared" si="6"/>
        <v>A2</v>
      </c>
      <c r="P94" s="187"/>
    </row>
    <row r="95" spans="1:16" s="12" customFormat="1" ht="20.100000000000001" customHeight="1">
      <c r="A95" s="32">
        <v>87</v>
      </c>
      <c r="B95" s="32" t="s">
        <v>830</v>
      </c>
      <c r="C95" s="187" t="s">
        <v>63</v>
      </c>
      <c r="D95" s="187" t="s">
        <v>831</v>
      </c>
      <c r="E95" s="32" t="s">
        <v>832</v>
      </c>
      <c r="F95" s="32" t="s">
        <v>94</v>
      </c>
      <c r="G95" s="32" t="s">
        <v>95</v>
      </c>
      <c r="H95" s="32" t="s">
        <v>165</v>
      </c>
      <c r="I95" s="32" t="s">
        <v>1307</v>
      </c>
      <c r="J95" s="32">
        <f>VLOOKUP(B95,NGHEDOC!$D$9:$F$216,3,0)</f>
        <v>24</v>
      </c>
      <c r="K95" s="30">
        <f>VLOOKUP(B95,NOI!$C$10:$V$217,8,0)</f>
        <v>10</v>
      </c>
      <c r="L95" s="30">
        <f>VLOOKUP(B95,NGHEDOC!$D$9:$F$216,2,0)</f>
        <v>20</v>
      </c>
      <c r="M95" s="30">
        <f>VLOOKUP(B95,VIET!$C$9:$M$216,9,0)</f>
        <v>3</v>
      </c>
      <c r="N95" s="30">
        <f t="shared" si="5"/>
        <v>57</v>
      </c>
      <c r="O95" s="30" t="str">
        <f t="shared" si="6"/>
        <v>Không đạt</v>
      </c>
      <c r="P95" s="187"/>
    </row>
    <row r="96" spans="1:16" s="12" customFormat="1" ht="20.100000000000001" customHeight="1">
      <c r="A96" s="32">
        <v>88</v>
      </c>
      <c r="B96" s="32" t="s">
        <v>833</v>
      </c>
      <c r="C96" s="187" t="s">
        <v>834</v>
      </c>
      <c r="D96" s="187" t="s">
        <v>831</v>
      </c>
      <c r="E96" s="32" t="s">
        <v>343</v>
      </c>
      <c r="F96" s="32" t="s">
        <v>94</v>
      </c>
      <c r="G96" s="32" t="s">
        <v>100</v>
      </c>
      <c r="H96" s="32" t="s">
        <v>96</v>
      </c>
      <c r="I96" s="32" t="s">
        <v>1294</v>
      </c>
      <c r="J96" s="32">
        <f>VLOOKUP(B96,NGHEDOC!$D$9:$F$216,3,0)</f>
        <v>19</v>
      </c>
      <c r="K96" s="30">
        <f>VLOOKUP(B96,NOI!$C$10:$V$217,8,0)</f>
        <v>11</v>
      </c>
      <c r="L96" s="30">
        <f>VLOOKUP(B96,NGHEDOC!$D$9:$F$216,2,0)</f>
        <v>25</v>
      </c>
      <c r="M96" s="30">
        <f>VLOOKUP(B96,VIET!$C$9:$M$216,9,0)</f>
        <v>1</v>
      </c>
      <c r="N96" s="30">
        <f t="shared" si="5"/>
        <v>56</v>
      </c>
      <c r="O96" s="30" t="str">
        <f t="shared" si="6"/>
        <v>Không đạt</v>
      </c>
      <c r="P96" s="187"/>
    </row>
    <row r="97" spans="1:16" s="12" customFormat="1" ht="20.100000000000001" customHeight="1">
      <c r="A97" s="32">
        <v>89</v>
      </c>
      <c r="B97" s="32" t="s">
        <v>835</v>
      </c>
      <c r="C97" s="187" t="s">
        <v>836</v>
      </c>
      <c r="D97" s="187" t="s">
        <v>837</v>
      </c>
      <c r="E97" s="32" t="s">
        <v>838</v>
      </c>
      <c r="F97" s="32" t="s">
        <v>92</v>
      </c>
      <c r="G97" s="32" t="s">
        <v>95</v>
      </c>
      <c r="H97" s="32" t="s">
        <v>839</v>
      </c>
      <c r="I97" s="32" t="s">
        <v>175</v>
      </c>
      <c r="J97" s="32">
        <f>VLOOKUP(B97,NGHEDOC!$D$9:$F$216,3,0)</f>
        <v>21</v>
      </c>
      <c r="K97" s="30">
        <f>VLOOKUP(B97,NOI!$C$10:$V$217,8,0)</f>
        <v>12</v>
      </c>
      <c r="L97" s="30">
        <f>VLOOKUP(B97,NGHEDOC!$D$9:$F$216,2,0)</f>
        <v>49</v>
      </c>
      <c r="M97" s="30">
        <f>VLOOKUP(B97,VIET!$C$9:$M$216,9,0)</f>
        <v>4</v>
      </c>
      <c r="N97" s="30">
        <f t="shared" si="5"/>
        <v>86</v>
      </c>
      <c r="O97" s="30" t="str">
        <f t="shared" si="6"/>
        <v>B1</v>
      </c>
      <c r="P97" s="187"/>
    </row>
    <row r="98" spans="1:16" s="12" customFormat="1" ht="20.100000000000001" customHeight="1">
      <c r="A98" s="32">
        <v>90</v>
      </c>
      <c r="B98" s="32" t="s">
        <v>840</v>
      </c>
      <c r="C98" s="187" t="s">
        <v>841</v>
      </c>
      <c r="D98" s="187" t="s">
        <v>842</v>
      </c>
      <c r="E98" s="32" t="s">
        <v>843</v>
      </c>
      <c r="F98" s="32" t="s">
        <v>92</v>
      </c>
      <c r="G98" s="32" t="s">
        <v>95</v>
      </c>
      <c r="H98" s="32" t="s">
        <v>99</v>
      </c>
      <c r="I98" s="32" t="s">
        <v>1290</v>
      </c>
      <c r="J98" s="32" t="str">
        <f>VLOOKUP(B98,NGHEDOC!$D$9:$F$216,3,0)</f>
        <v>-</v>
      </c>
      <c r="K98" s="30" t="str">
        <f>VLOOKUP(B98,NOI!$C$10:$V$217,8,0)</f>
        <v>-</v>
      </c>
      <c r="L98" s="30" t="str">
        <f>VLOOKUP(B98,NGHEDOC!$D$9:$F$216,2,0)</f>
        <v>-</v>
      </c>
      <c r="M98" s="30" t="str">
        <f>VLOOKUP(B98,VIET!$C$9:$M$216,9,0)</f>
        <v>-</v>
      </c>
      <c r="N98" s="30">
        <f t="shared" si="5"/>
        <v>0</v>
      </c>
      <c r="O98" s="30" t="str">
        <f t="shared" si="6"/>
        <v>Không đạt</v>
      </c>
      <c r="P98" s="187" t="s">
        <v>297</v>
      </c>
    </row>
    <row r="99" spans="1:16" s="12" customFormat="1" ht="20.100000000000001" customHeight="1">
      <c r="A99" s="32">
        <v>91</v>
      </c>
      <c r="B99" s="32" t="s">
        <v>844</v>
      </c>
      <c r="C99" s="187" t="s">
        <v>199</v>
      </c>
      <c r="D99" s="187" t="s">
        <v>178</v>
      </c>
      <c r="E99" s="32" t="s">
        <v>845</v>
      </c>
      <c r="F99" s="32" t="s">
        <v>92</v>
      </c>
      <c r="G99" s="32" t="s">
        <v>95</v>
      </c>
      <c r="H99" s="32" t="s">
        <v>166</v>
      </c>
      <c r="I99" s="32" t="s">
        <v>1281</v>
      </c>
      <c r="J99" s="32">
        <f>VLOOKUP(B99,NGHEDOC!$D$9:$F$216,3,0)</f>
        <v>9</v>
      </c>
      <c r="K99" s="30">
        <f>VLOOKUP(B99,NOI!$C$10:$V$217,8,0)</f>
        <v>12</v>
      </c>
      <c r="L99" s="30">
        <f>VLOOKUP(B99,NGHEDOC!$D$9:$F$216,2,0)</f>
        <v>26</v>
      </c>
      <c r="M99" s="30">
        <f>VLOOKUP(B99,VIET!$C$9:$M$216,9,0)</f>
        <v>5</v>
      </c>
      <c r="N99" s="30">
        <f t="shared" si="5"/>
        <v>52</v>
      </c>
      <c r="O99" s="30" t="str">
        <f t="shared" si="6"/>
        <v>Không đạt</v>
      </c>
      <c r="P99" s="187"/>
    </row>
    <row r="100" spans="1:16" s="12" customFormat="1" ht="20.100000000000001" customHeight="1">
      <c r="A100" s="32">
        <v>92</v>
      </c>
      <c r="B100" s="32" t="s">
        <v>846</v>
      </c>
      <c r="C100" s="187" t="s">
        <v>847</v>
      </c>
      <c r="D100" s="187" t="s">
        <v>178</v>
      </c>
      <c r="E100" s="32" t="s">
        <v>848</v>
      </c>
      <c r="F100" s="32" t="s">
        <v>92</v>
      </c>
      <c r="G100" s="32" t="s">
        <v>95</v>
      </c>
      <c r="H100" s="32" t="s">
        <v>228</v>
      </c>
      <c r="I100" s="32" t="s">
        <v>1308</v>
      </c>
      <c r="J100" s="32">
        <f>VLOOKUP(B100,NGHEDOC!$D$9:$F$216,3,0)</f>
        <v>12</v>
      </c>
      <c r="K100" s="30">
        <f>VLOOKUP(B100,NOI!$C$10:$V$217,8,0)</f>
        <v>12</v>
      </c>
      <c r="L100" s="30">
        <f>VLOOKUP(B100,NGHEDOC!$D$9:$F$216,2,0)</f>
        <v>34</v>
      </c>
      <c r="M100" s="30">
        <f>VLOOKUP(B100,VIET!$C$9:$M$216,9,0)</f>
        <v>5</v>
      </c>
      <c r="N100" s="30">
        <f t="shared" si="5"/>
        <v>63</v>
      </c>
      <c r="O100" s="30" t="str">
        <f t="shared" si="6"/>
        <v>Không đạt</v>
      </c>
      <c r="P100" s="187"/>
    </row>
    <row r="101" spans="1:16" s="12" customFormat="1" ht="20.100000000000001" customHeight="1">
      <c r="A101" s="32">
        <v>93</v>
      </c>
      <c r="B101" s="32" t="s">
        <v>849</v>
      </c>
      <c r="C101" s="187" t="s">
        <v>850</v>
      </c>
      <c r="D101" s="187" t="s">
        <v>178</v>
      </c>
      <c r="E101" s="32" t="s">
        <v>631</v>
      </c>
      <c r="F101" s="32" t="s">
        <v>92</v>
      </c>
      <c r="G101" s="32" t="s">
        <v>95</v>
      </c>
      <c r="H101" s="32" t="s">
        <v>99</v>
      </c>
      <c r="I101" s="32" t="s">
        <v>227</v>
      </c>
      <c r="J101" s="32">
        <f>VLOOKUP(B101,NGHEDOC!$D$9:$F$216,3,0)</f>
        <v>18</v>
      </c>
      <c r="K101" s="30">
        <f>VLOOKUP(B101,NOI!$C$10:$V$217,8,0)</f>
        <v>11</v>
      </c>
      <c r="L101" s="30">
        <f>VLOOKUP(B101,NGHEDOC!$D$9:$F$216,2,0)</f>
        <v>19</v>
      </c>
      <c r="M101" s="30">
        <f>VLOOKUP(B101,VIET!$C$9:$M$216,9,0)</f>
        <v>5</v>
      </c>
      <c r="N101" s="30">
        <f t="shared" si="5"/>
        <v>53</v>
      </c>
      <c r="O101" s="30" t="str">
        <f t="shared" si="6"/>
        <v>Không đạt</v>
      </c>
      <c r="P101" s="187"/>
    </row>
    <row r="102" spans="1:16" s="12" customFormat="1" ht="20.100000000000001" customHeight="1">
      <c r="A102" s="32">
        <v>94</v>
      </c>
      <c r="B102" s="32" t="s">
        <v>851</v>
      </c>
      <c r="C102" s="187" t="s">
        <v>335</v>
      </c>
      <c r="D102" s="187" t="s">
        <v>852</v>
      </c>
      <c r="E102" s="32" t="s">
        <v>802</v>
      </c>
      <c r="F102" s="32" t="s">
        <v>92</v>
      </c>
      <c r="G102" s="32" t="s">
        <v>97</v>
      </c>
      <c r="H102" s="32" t="s">
        <v>99</v>
      </c>
      <c r="I102" s="32" t="s">
        <v>1281</v>
      </c>
      <c r="J102" s="32">
        <f>VLOOKUP(B102,NGHEDOC!$D$9:$F$216,3,0)</f>
        <v>5</v>
      </c>
      <c r="K102" s="30">
        <f>VLOOKUP(B102,NOI!$C$10:$V$217,8,0)</f>
        <v>10</v>
      </c>
      <c r="L102" s="30">
        <f>VLOOKUP(B102,NGHEDOC!$D$9:$F$216,2,0)</f>
        <v>12</v>
      </c>
      <c r="M102" s="30">
        <f>VLOOKUP(B102,VIET!$C$9:$M$216,9,0)</f>
        <v>1</v>
      </c>
      <c r="N102" s="30">
        <f t="shared" si="5"/>
        <v>28</v>
      </c>
      <c r="O102" s="30" t="str">
        <f t="shared" si="6"/>
        <v>Không đạt</v>
      </c>
      <c r="P102" s="187"/>
    </row>
    <row r="103" spans="1:16" s="12" customFormat="1" ht="20.100000000000001" customHeight="1">
      <c r="A103" s="32">
        <v>95</v>
      </c>
      <c r="B103" s="32" t="s">
        <v>853</v>
      </c>
      <c r="C103" s="187" t="s">
        <v>854</v>
      </c>
      <c r="D103" s="187" t="s">
        <v>855</v>
      </c>
      <c r="E103" s="32" t="s">
        <v>856</v>
      </c>
      <c r="F103" s="32" t="s">
        <v>92</v>
      </c>
      <c r="G103" s="32" t="s">
        <v>97</v>
      </c>
      <c r="H103" s="32" t="s">
        <v>103</v>
      </c>
      <c r="I103" s="32" t="s">
        <v>1309</v>
      </c>
      <c r="J103" s="32">
        <f>VLOOKUP(B103,NGHEDOC!$D$9:$F$216,3,0)</f>
        <v>16</v>
      </c>
      <c r="K103" s="30">
        <f>VLOOKUP(B103,NOI!$C$10:$V$217,8,0)</f>
        <v>9</v>
      </c>
      <c r="L103" s="30">
        <f>VLOOKUP(B103,NGHEDOC!$D$9:$F$216,2,0)</f>
        <v>38</v>
      </c>
      <c r="M103" s="30">
        <f>VLOOKUP(B103,VIET!$C$9:$M$216,9,0)</f>
        <v>2</v>
      </c>
      <c r="N103" s="30">
        <f t="shared" si="5"/>
        <v>65</v>
      </c>
      <c r="O103" s="30" t="str">
        <f t="shared" si="6"/>
        <v>A2</v>
      </c>
      <c r="P103" s="187"/>
    </row>
    <row r="104" spans="1:16" s="12" customFormat="1" ht="20.100000000000001" customHeight="1">
      <c r="A104" s="32">
        <v>96</v>
      </c>
      <c r="B104" s="32" t="s">
        <v>857</v>
      </c>
      <c r="C104" s="187" t="s">
        <v>858</v>
      </c>
      <c r="D104" s="187" t="s">
        <v>859</v>
      </c>
      <c r="E104" s="32" t="s">
        <v>860</v>
      </c>
      <c r="F104" s="32" t="s">
        <v>92</v>
      </c>
      <c r="G104" s="32" t="s">
        <v>97</v>
      </c>
      <c r="H104" s="32" t="s">
        <v>98</v>
      </c>
      <c r="I104" s="32" t="s">
        <v>1310</v>
      </c>
      <c r="J104" s="32">
        <f>VLOOKUP(B104,NGHEDOC!$D$9:$F$216,3,0)</f>
        <v>7</v>
      </c>
      <c r="K104" s="30">
        <f>VLOOKUP(B104,NOI!$C$10:$V$217,8,0)</f>
        <v>8</v>
      </c>
      <c r="L104" s="30">
        <f>VLOOKUP(B104,NGHEDOC!$D$9:$F$216,2,0)</f>
        <v>16</v>
      </c>
      <c r="M104" s="30">
        <f>VLOOKUP(B104,VIET!$C$9:$M$216,9,0)</f>
        <v>2</v>
      </c>
      <c r="N104" s="30">
        <f t="shared" si="5"/>
        <v>33</v>
      </c>
      <c r="O104" s="30" t="str">
        <f t="shared" si="6"/>
        <v>Không đạt</v>
      </c>
      <c r="P104" s="187"/>
    </row>
    <row r="105" spans="1:16" s="12" customFormat="1" ht="20.100000000000001" customHeight="1">
      <c r="A105" s="32">
        <v>97</v>
      </c>
      <c r="B105" s="32" t="s">
        <v>861</v>
      </c>
      <c r="C105" s="187" t="s">
        <v>110</v>
      </c>
      <c r="D105" s="187" t="s">
        <v>862</v>
      </c>
      <c r="E105" s="32" t="s">
        <v>331</v>
      </c>
      <c r="F105" s="32" t="s">
        <v>92</v>
      </c>
      <c r="G105" s="32" t="s">
        <v>95</v>
      </c>
      <c r="H105" s="32" t="s">
        <v>362</v>
      </c>
      <c r="I105" s="32" t="s">
        <v>374</v>
      </c>
      <c r="J105" s="32">
        <f>VLOOKUP(B105,NGHEDOC!$D$9:$F$216,3,0)</f>
        <v>8</v>
      </c>
      <c r="K105" s="30">
        <f>VLOOKUP(B105,NOI!$C$10:$V$217,8,0)</f>
        <v>11</v>
      </c>
      <c r="L105" s="30">
        <f>VLOOKUP(B105,NGHEDOC!$D$9:$F$216,2,0)</f>
        <v>26</v>
      </c>
      <c r="M105" s="30">
        <f>VLOOKUP(B105,VIET!$C$9:$M$216,9,0)</f>
        <v>3</v>
      </c>
      <c r="N105" s="30">
        <f t="shared" si="5"/>
        <v>48</v>
      </c>
      <c r="O105" s="30" t="str">
        <f t="shared" si="6"/>
        <v>Không đạt</v>
      </c>
      <c r="P105" s="187"/>
    </row>
    <row r="106" spans="1:16" s="12" customFormat="1" ht="20.100000000000001" customHeight="1">
      <c r="A106" s="32">
        <v>98</v>
      </c>
      <c r="B106" s="32" t="s">
        <v>863</v>
      </c>
      <c r="C106" s="187" t="s">
        <v>110</v>
      </c>
      <c r="D106" s="187" t="s">
        <v>862</v>
      </c>
      <c r="E106" s="32" t="s">
        <v>864</v>
      </c>
      <c r="F106" s="32" t="s">
        <v>92</v>
      </c>
      <c r="G106" s="32" t="s">
        <v>95</v>
      </c>
      <c r="H106" s="32" t="s">
        <v>99</v>
      </c>
      <c r="I106" s="32" t="s">
        <v>1289</v>
      </c>
      <c r="J106" s="32">
        <f>VLOOKUP(B106,NGHEDOC!$D$9:$F$216,3,0)</f>
        <v>24</v>
      </c>
      <c r="K106" s="30">
        <f>VLOOKUP(B106,NOI!$C$10:$V$217,8,0)</f>
        <v>12</v>
      </c>
      <c r="L106" s="30">
        <f>VLOOKUP(B106,NGHEDOC!$D$9:$F$216,2,0)</f>
        <v>40</v>
      </c>
      <c r="M106" s="30">
        <f>VLOOKUP(B106,VIET!$C$9:$M$216,9,0)</f>
        <v>4</v>
      </c>
      <c r="N106" s="30">
        <f t="shared" si="5"/>
        <v>80</v>
      </c>
      <c r="O106" s="30" t="str">
        <f t="shared" si="6"/>
        <v>B1</v>
      </c>
      <c r="P106" s="187"/>
    </row>
    <row r="107" spans="1:16" s="12" customFormat="1" ht="20.100000000000001" customHeight="1">
      <c r="A107" s="32">
        <v>99</v>
      </c>
      <c r="B107" s="32" t="s">
        <v>865</v>
      </c>
      <c r="C107" s="187" t="s">
        <v>309</v>
      </c>
      <c r="D107" s="187" t="s">
        <v>866</v>
      </c>
      <c r="E107" s="32" t="s">
        <v>867</v>
      </c>
      <c r="F107" s="32" t="s">
        <v>94</v>
      </c>
      <c r="G107" s="32" t="s">
        <v>97</v>
      </c>
      <c r="H107" s="32" t="s">
        <v>102</v>
      </c>
      <c r="I107" s="32" t="s">
        <v>227</v>
      </c>
      <c r="J107" s="32">
        <f>VLOOKUP(B107,NGHEDOC!$D$9:$F$216,3,0)</f>
        <v>16</v>
      </c>
      <c r="K107" s="30">
        <f>VLOOKUP(B107,NOI!$C$10:$V$217,8,0)</f>
        <v>12</v>
      </c>
      <c r="L107" s="30">
        <f>VLOOKUP(B107,NGHEDOC!$D$9:$F$216,2,0)</f>
        <v>40</v>
      </c>
      <c r="M107" s="30">
        <f>VLOOKUP(B107,VIET!$C$9:$M$216,9,0)</f>
        <v>4</v>
      </c>
      <c r="N107" s="30">
        <f t="shared" si="5"/>
        <v>72</v>
      </c>
      <c r="O107" s="30" t="str">
        <f t="shared" si="6"/>
        <v>A2</v>
      </c>
      <c r="P107" s="187"/>
    </row>
    <row r="108" spans="1:16" s="12" customFormat="1" ht="20.100000000000001" customHeight="1">
      <c r="A108" s="32">
        <v>100</v>
      </c>
      <c r="B108" s="32" t="s">
        <v>868</v>
      </c>
      <c r="C108" s="187" t="s">
        <v>869</v>
      </c>
      <c r="D108" s="187" t="s">
        <v>189</v>
      </c>
      <c r="E108" s="32" t="s">
        <v>870</v>
      </c>
      <c r="F108" s="32" t="s">
        <v>94</v>
      </c>
      <c r="G108" s="32" t="s">
        <v>97</v>
      </c>
      <c r="H108" s="32" t="s">
        <v>99</v>
      </c>
      <c r="I108" s="32" t="s">
        <v>235</v>
      </c>
      <c r="J108" s="32">
        <f>VLOOKUP(B108,NGHEDOC!$D$9:$F$216,3,0)</f>
        <v>24</v>
      </c>
      <c r="K108" s="30">
        <f>VLOOKUP(B108,NOI!$C$10:$V$217,8,0)</f>
        <v>11</v>
      </c>
      <c r="L108" s="30">
        <f>VLOOKUP(B108,NGHEDOC!$D$9:$F$216,2,0)</f>
        <v>38</v>
      </c>
      <c r="M108" s="30">
        <f>VLOOKUP(B108,VIET!$C$9:$M$216,9,0)</f>
        <v>5</v>
      </c>
      <c r="N108" s="30">
        <f t="shared" si="5"/>
        <v>78</v>
      </c>
      <c r="O108" s="30" t="str">
        <f t="shared" si="6"/>
        <v>A2</v>
      </c>
      <c r="P108" s="187"/>
    </row>
    <row r="109" spans="1:16" s="12" customFormat="1" ht="20.100000000000001" customHeight="1">
      <c r="A109" s="32">
        <v>101</v>
      </c>
      <c r="B109" s="32" t="s">
        <v>871</v>
      </c>
      <c r="C109" s="187" t="s">
        <v>872</v>
      </c>
      <c r="D109" s="187" t="s">
        <v>189</v>
      </c>
      <c r="E109" s="32" t="s">
        <v>873</v>
      </c>
      <c r="F109" s="32" t="s">
        <v>94</v>
      </c>
      <c r="G109" s="32" t="s">
        <v>95</v>
      </c>
      <c r="H109" s="32" t="s">
        <v>99</v>
      </c>
      <c r="I109" s="32" t="s">
        <v>1290</v>
      </c>
      <c r="J109" s="32">
        <f>VLOOKUP(B109,NGHEDOC!$D$9:$F$216,3,0)</f>
        <v>21</v>
      </c>
      <c r="K109" s="30">
        <f>VLOOKUP(B109,NOI!$C$10:$V$217,8,0)</f>
        <v>9</v>
      </c>
      <c r="L109" s="30">
        <f>VLOOKUP(B109,NGHEDOC!$D$9:$F$216,2,0)</f>
        <v>53</v>
      </c>
      <c r="M109" s="30">
        <f>VLOOKUP(B109,VIET!$C$9:$M$216,9,0)</f>
        <v>5</v>
      </c>
      <c r="N109" s="30">
        <f t="shared" si="5"/>
        <v>88</v>
      </c>
      <c r="O109" s="30" t="str">
        <f t="shared" si="6"/>
        <v>B1</v>
      </c>
      <c r="P109" s="187"/>
    </row>
    <row r="110" spans="1:16" s="12" customFormat="1" ht="20.100000000000001" customHeight="1">
      <c r="A110" s="32">
        <v>102</v>
      </c>
      <c r="B110" s="32" t="s">
        <v>874</v>
      </c>
      <c r="C110" s="187" t="s">
        <v>875</v>
      </c>
      <c r="D110" s="187" t="s">
        <v>189</v>
      </c>
      <c r="E110" s="32" t="s">
        <v>333</v>
      </c>
      <c r="F110" s="32" t="s">
        <v>94</v>
      </c>
      <c r="G110" s="32" t="s">
        <v>97</v>
      </c>
      <c r="H110" s="32" t="s">
        <v>96</v>
      </c>
      <c r="I110" s="32" t="s">
        <v>196</v>
      </c>
      <c r="J110" s="32">
        <f>VLOOKUP(B110,NGHEDOC!$D$9:$F$216,3,0)</f>
        <v>20</v>
      </c>
      <c r="K110" s="30">
        <f>VLOOKUP(B110,NOI!$C$10:$V$217,8,0)</f>
        <v>10</v>
      </c>
      <c r="L110" s="30">
        <f>VLOOKUP(B110,NGHEDOC!$D$9:$F$216,2,0)</f>
        <v>52</v>
      </c>
      <c r="M110" s="30">
        <f>VLOOKUP(B110,VIET!$C$9:$M$216,9,0)</f>
        <v>5</v>
      </c>
      <c r="N110" s="30">
        <f t="shared" si="5"/>
        <v>87</v>
      </c>
      <c r="O110" s="30" t="str">
        <f t="shared" si="6"/>
        <v>B1</v>
      </c>
      <c r="P110" s="187"/>
    </row>
    <row r="111" spans="1:16" s="12" customFormat="1" ht="20.100000000000001" customHeight="1">
      <c r="A111" s="32">
        <v>103</v>
      </c>
      <c r="B111" s="32" t="s">
        <v>876</v>
      </c>
      <c r="C111" s="187" t="s">
        <v>200</v>
      </c>
      <c r="D111" s="187" t="s">
        <v>877</v>
      </c>
      <c r="E111" s="32" t="s">
        <v>878</v>
      </c>
      <c r="F111" s="32" t="s">
        <v>94</v>
      </c>
      <c r="G111" s="32" t="s">
        <v>879</v>
      </c>
      <c r="H111" s="32" t="s">
        <v>98</v>
      </c>
      <c r="I111" s="32" t="s">
        <v>1291</v>
      </c>
      <c r="J111" s="32">
        <f>VLOOKUP(B111,NGHEDOC!$D$9:$F$216,3,0)</f>
        <v>21</v>
      </c>
      <c r="K111" s="30">
        <f>VLOOKUP(B111,NOI!$C$10:$V$217,8,0)</f>
        <v>10</v>
      </c>
      <c r="L111" s="30">
        <f>VLOOKUP(B111,NGHEDOC!$D$9:$F$216,2,0)</f>
        <v>42</v>
      </c>
      <c r="M111" s="30">
        <f>VLOOKUP(B111,VIET!$C$9:$M$216,9,0)</f>
        <v>5</v>
      </c>
      <c r="N111" s="30">
        <f t="shared" si="5"/>
        <v>78</v>
      </c>
      <c r="O111" s="30" t="str">
        <f t="shared" si="6"/>
        <v>A2</v>
      </c>
      <c r="P111" s="187"/>
    </row>
    <row r="112" spans="1:16" s="12" customFormat="1" ht="20.100000000000001" customHeight="1">
      <c r="A112" s="32">
        <v>104</v>
      </c>
      <c r="B112" s="32" t="s">
        <v>883</v>
      </c>
      <c r="C112" s="187" t="s">
        <v>110</v>
      </c>
      <c r="D112" s="187" t="s">
        <v>212</v>
      </c>
      <c r="E112" s="32" t="s">
        <v>884</v>
      </c>
      <c r="F112" s="32" t="s">
        <v>92</v>
      </c>
      <c r="G112" s="32" t="s">
        <v>95</v>
      </c>
      <c r="H112" s="32" t="s">
        <v>229</v>
      </c>
      <c r="I112" s="32" t="s">
        <v>1281</v>
      </c>
      <c r="J112" s="32">
        <f>VLOOKUP(B112,NGHEDOC!$D$9:$F$216,3,0)</f>
        <v>8</v>
      </c>
      <c r="K112" s="30">
        <f>VLOOKUP(B112,NOI!$C$10:$V$217,8,0)</f>
        <v>11</v>
      </c>
      <c r="L112" s="30">
        <f>VLOOKUP(B112,NGHEDOC!$D$9:$F$216,2,0)</f>
        <v>32</v>
      </c>
      <c r="M112" s="30">
        <f>VLOOKUP(B112,VIET!$C$9:$M$216,9,0)</f>
        <v>3</v>
      </c>
      <c r="N112" s="30">
        <f t="shared" si="5"/>
        <v>54</v>
      </c>
      <c r="O112" s="30" t="str">
        <f t="shared" si="6"/>
        <v>Không đạt</v>
      </c>
      <c r="P112" s="187"/>
    </row>
    <row r="113" spans="1:17" s="12" customFormat="1" ht="20.100000000000001" customHeight="1">
      <c r="A113" s="32">
        <v>105</v>
      </c>
      <c r="B113" s="32" t="s">
        <v>880</v>
      </c>
      <c r="C113" s="187" t="s">
        <v>881</v>
      </c>
      <c r="D113" s="187" t="s">
        <v>212</v>
      </c>
      <c r="E113" s="32" t="s">
        <v>882</v>
      </c>
      <c r="F113" s="32" t="s">
        <v>92</v>
      </c>
      <c r="G113" s="32" t="s">
        <v>97</v>
      </c>
      <c r="H113" s="32" t="s">
        <v>104</v>
      </c>
      <c r="I113" s="32" t="s">
        <v>375</v>
      </c>
      <c r="J113" s="32">
        <f>VLOOKUP(B113,NGHEDOC!$D$9:$F$216,3,0)</f>
        <v>14</v>
      </c>
      <c r="K113" s="30">
        <f>VLOOKUP(B113,NOI!$C$10:$V$217,8,0)</f>
        <v>10</v>
      </c>
      <c r="L113" s="30">
        <f>VLOOKUP(B113,NGHEDOC!$D$9:$F$216,2,0)</f>
        <v>34</v>
      </c>
      <c r="M113" s="30">
        <f>VLOOKUP(B113,VIET!$C$9:$M$216,9,0)</f>
        <v>2</v>
      </c>
      <c r="N113" s="30">
        <f t="shared" si="5"/>
        <v>60</v>
      </c>
      <c r="O113" s="30" t="str">
        <f t="shared" si="6"/>
        <v>Không đạt</v>
      </c>
      <c r="P113" s="187"/>
    </row>
    <row r="114" spans="1:17" s="12" customFormat="1" ht="20.100000000000001" customHeight="1">
      <c r="A114" s="32">
        <v>106</v>
      </c>
      <c r="B114" s="32" t="s">
        <v>885</v>
      </c>
      <c r="C114" s="187" t="s">
        <v>886</v>
      </c>
      <c r="D114" s="187" t="s">
        <v>887</v>
      </c>
      <c r="E114" s="32" t="s">
        <v>307</v>
      </c>
      <c r="F114" s="32" t="s">
        <v>92</v>
      </c>
      <c r="G114" s="32" t="s">
        <v>95</v>
      </c>
      <c r="H114" s="32" t="s">
        <v>103</v>
      </c>
      <c r="I114" s="32" t="s">
        <v>1311</v>
      </c>
      <c r="J114" s="32">
        <f>VLOOKUP(B114,NGHEDOC!$D$9:$F$216,3,0)</f>
        <v>8</v>
      </c>
      <c r="K114" s="30">
        <f>VLOOKUP(B114,NOI!$C$10:$V$217,8,0)</f>
        <v>12</v>
      </c>
      <c r="L114" s="30">
        <f>VLOOKUP(B114,NGHEDOC!$D$9:$F$216,2,0)</f>
        <v>27</v>
      </c>
      <c r="M114" s="30">
        <f>VLOOKUP(B114,VIET!$C$9:$M$216,9,0)</f>
        <v>3</v>
      </c>
      <c r="N114" s="30">
        <f t="shared" si="5"/>
        <v>50</v>
      </c>
      <c r="O114" s="30" t="str">
        <f t="shared" si="6"/>
        <v>Không đạt</v>
      </c>
      <c r="P114" s="187"/>
    </row>
    <row r="115" spans="1:17" s="12" customFormat="1" ht="20.100000000000001" customHeight="1">
      <c r="A115" s="32">
        <v>107</v>
      </c>
      <c r="B115" s="32" t="s">
        <v>888</v>
      </c>
      <c r="C115" s="187" t="s">
        <v>889</v>
      </c>
      <c r="D115" s="187" t="s">
        <v>152</v>
      </c>
      <c r="E115" s="32" t="s">
        <v>890</v>
      </c>
      <c r="F115" s="32" t="s">
        <v>94</v>
      </c>
      <c r="G115" s="32" t="s">
        <v>891</v>
      </c>
      <c r="H115" s="32" t="s">
        <v>99</v>
      </c>
      <c r="I115" s="32" t="s">
        <v>1312</v>
      </c>
      <c r="J115" s="32">
        <f>VLOOKUP(B115,NGHEDOC!$D$9:$F$216,3,0)</f>
        <v>14</v>
      </c>
      <c r="K115" s="30">
        <f>VLOOKUP(B115,NOI!$C$10:$V$217,8,0)</f>
        <v>13</v>
      </c>
      <c r="L115" s="30">
        <f>VLOOKUP(B115,NGHEDOC!$D$9:$F$216,2,0)</f>
        <v>33</v>
      </c>
      <c r="M115" s="30">
        <f>VLOOKUP(B115,VIET!$C$9:$M$216,9,0)</f>
        <v>3</v>
      </c>
      <c r="N115" s="30">
        <f t="shared" si="5"/>
        <v>63</v>
      </c>
      <c r="O115" s="30" t="str">
        <f t="shared" si="6"/>
        <v>Không đạt</v>
      </c>
      <c r="P115" s="187"/>
    </row>
    <row r="116" spans="1:17" s="12" customFormat="1" ht="20.100000000000001" customHeight="1">
      <c r="A116" s="32">
        <v>108</v>
      </c>
      <c r="B116" s="32" t="s">
        <v>892</v>
      </c>
      <c r="C116" s="187" t="s">
        <v>893</v>
      </c>
      <c r="D116" s="187" t="s">
        <v>152</v>
      </c>
      <c r="E116" s="32" t="s">
        <v>894</v>
      </c>
      <c r="F116" s="32" t="s">
        <v>94</v>
      </c>
      <c r="G116" s="32" t="s">
        <v>95</v>
      </c>
      <c r="H116" s="32" t="s">
        <v>99</v>
      </c>
      <c r="I116" s="32" t="s">
        <v>176</v>
      </c>
      <c r="J116" s="32">
        <f>VLOOKUP(B116,NGHEDOC!$D$9:$F$216,3,0)</f>
        <v>14</v>
      </c>
      <c r="K116" s="30">
        <f>VLOOKUP(B116,NOI!$C$10:$V$217,8,0)</f>
        <v>12</v>
      </c>
      <c r="L116" s="30">
        <f>VLOOKUP(B116,NGHEDOC!$D$9:$F$216,2,0)</f>
        <v>41</v>
      </c>
      <c r="M116" s="30">
        <f>VLOOKUP(B116,VIET!$C$9:$M$216,9,0)</f>
        <v>4</v>
      </c>
      <c r="N116" s="30">
        <f t="shared" si="5"/>
        <v>71</v>
      </c>
      <c r="O116" s="30" t="str">
        <f t="shared" si="6"/>
        <v>A2</v>
      </c>
      <c r="P116" s="187"/>
    </row>
    <row r="117" spans="1:17" s="12" customFormat="1" ht="20.100000000000001" customHeight="1">
      <c r="A117" s="32">
        <v>109</v>
      </c>
      <c r="B117" s="32" t="s">
        <v>327</v>
      </c>
      <c r="C117" s="187" t="s">
        <v>310</v>
      </c>
      <c r="D117" s="187" t="s">
        <v>328</v>
      </c>
      <c r="E117" s="32" t="s">
        <v>329</v>
      </c>
      <c r="F117" s="32" t="s">
        <v>94</v>
      </c>
      <c r="G117" s="32" t="s">
        <v>372</v>
      </c>
      <c r="H117" s="32" t="s">
        <v>168</v>
      </c>
      <c r="I117" s="32" t="s">
        <v>236</v>
      </c>
      <c r="J117" s="32">
        <f>VLOOKUP(B117,NGHEDOC!$D$9:$F$216,3,0)</f>
        <v>9</v>
      </c>
      <c r="K117" s="30">
        <f>VLOOKUP(B117,NOI!$C$10:$V$217,8,0)</f>
        <v>11</v>
      </c>
      <c r="L117" s="30">
        <f>VLOOKUP(B117,NGHEDOC!$D$9:$F$216,2,0)</f>
        <v>19</v>
      </c>
      <c r="M117" s="30">
        <f>VLOOKUP(B117,VIET!$C$9:$M$216,9,0)</f>
        <v>3</v>
      </c>
      <c r="N117" s="30">
        <f t="shared" si="5"/>
        <v>42</v>
      </c>
      <c r="O117" s="30" t="str">
        <f t="shared" si="6"/>
        <v>Không đạt</v>
      </c>
      <c r="P117" s="187"/>
      <c r="Q117" s="12">
        <f t="shared" si="2"/>
        <v>39</v>
      </c>
    </row>
    <row r="118" spans="1:17" s="12" customFormat="1" ht="20.100000000000001" customHeight="1">
      <c r="A118" s="32">
        <v>110</v>
      </c>
      <c r="B118" s="32" t="s">
        <v>895</v>
      </c>
      <c r="C118" s="187" t="s">
        <v>896</v>
      </c>
      <c r="D118" s="187" t="s">
        <v>92</v>
      </c>
      <c r="E118" s="32" t="s">
        <v>593</v>
      </c>
      <c r="F118" s="32" t="s">
        <v>92</v>
      </c>
      <c r="G118" s="32" t="s">
        <v>100</v>
      </c>
      <c r="H118" s="32" t="s">
        <v>104</v>
      </c>
      <c r="I118" s="32" t="s">
        <v>373</v>
      </c>
      <c r="J118" s="32">
        <f>VLOOKUP(B118,NGHEDOC!$D$9:$F$216,3,0)</f>
        <v>15</v>
      </c>
      <c r="K118" s="30">
        <f>VLOOKUP(B118,NOI!$C$10:$V$217,8,0)</f>
        <v>12</v>
      </c>
      <c r="L118" s="30">
        <f>VLOOKUP(B118,NGHEDOC!$D$9:$F$216,2,0)</f>
        <v>15</v>
      </c>
      <c r="M118" s="30">
        <f>VLOOKUP(B118,VIET!$C$9:$M$216,9,0)</f>
        <v>3</v>
      </c>
      <c r="N118" s="30">
        <f t="shared" si="5"/>
        <v>45</v>
      </c>
      <c r="O118" s="30" t="str">
        <f t="shared" si="6"/>
        <v>Không đạt</v>
      </c>
      <c r="P118" s="187"/>
      <c r="Q118" s="12">
        <f t="shared" si="2"/>
        <v>42</v>
      </c>
    </row>
    <row r="119" spans="1:17" s="12" customFormat="1" ht="20.100000000000001" customHeight="1">
      <c r="A119" s="32">
        <v>111</v>
      </c>
      <c r="B119" s="32" t="s">
        <v>897</v>
      </c>
      <c r="C119" s="187" t="s">
        <v>110</v>
      </c>
      <c r="D119" s="187" t="s">
        <v>92</v>
      </c>
      <c r="E119" s="32" t="s">
        <v>898</v>
      </c>
      <c r="F119" s="32" t="s">
        <v>92</v>
      </c>
      <c r="G119" s="32" t="s">
        <v>95</v>
      </c>
      <c r="H119" s="32" t="s">
        <v>99</v>
      </c>
      <c r="I119" s="32" t="s">
        <v>1280</v>
      </c>
      <c r="J119" s="32">
        <f>VLOOKUP(B119,NGHEDOC!$D$9:$F$216,3,0)</f>
        <v>14</v>
      </c>
      <c r="K119" s="30">
        <f>VLOOKUP(B119,NOI!$C$10:$V$217,8,0)</f>
        <v>12</v>
      </c>
      <c r="L119" s="30">
        <f>VLOOKUP(B119,NGHEDOC!$D$9:$F$216,2,0)</f>
        <v>38</v>
      </c>
      <c r="M119" s="30">
        <f>VLOOKUP(B119,VIET!$C$9:$M$216,9,0)</f>
        <v>2</v>
      </c>
      <c r="N119" s="30">
        <f t="shared" si="5"/>
        <v>66</v>
      </c>
      <c r="O119" s="30" t="str">
        <f t="shared" si="6"/>
        <v>A2</v>
      </c>
      <c r="P119" s="187"/>
      <c r="Q119" s="12">
        <f t="shared" si="2"/>
        <v>64</v>
      </c>
    </row>
    <row r="120" spans="1:17" s="12" customFormat="1" ht="20.100000000000001" customHeight="1">
      <c r="A120" s="32">
        <v>112</v>
      </c>
      <c r="B120" s="32" t="s">
        <v>900</v>
      </c>
      <c r="C120" s="187" t="s">
        <v>901</v>
      </c>
      <c r="D120" s="187" t="s">
        <v>330</v>
      </c>
      <c r="E120" s="32" t="s">
        <v>902</v>
      </c>
      <c r="F120" s="32" t="s">
        <v>94</v>
      </c>
      <c r="G120" s="32" t="s">
        <v>95</v>
      </c>
      <c r="H120" s="32" t="s">
        <v>99</v>
      </c>
      <c r="I120" s="32" t="s">
        <v>1280</v>
      </c>
      <c r="J120" s="32">
        <f>VLOOKUP(B120,NGHEDOC!$D$9:$F$216,3,0)</f>
        <v>21</v>
      </c>
      <c r="K120" s="30">
        <f>VLOOKUP(B120,NOI!$C$10:$V$217,8,0)</f>
        <v>13</v>
      </c>
      <c r="L120" s="30">
        <f>VLOOKUP(B120,NGHEDOC!$D$9:$F$216,2,0)</f>
        <v>47</v>
      </c>
      <c r="M120" s="30">
        <f>VLOOKUP(B120,VIET!$C$9:$M$216,9,0)</f>
        <v>4</v>
      </c>
      <c r="N120" s="30">
        <f t="shared" si="5"/>
        <v>85</v>
      </c>
      <c r="O120" s="30" t="str">
        <f t="shared" si="6"/>
        <v>B1</v>
      </c>
      <c r="P120" s="187"/>
      <c r="Q120" s="12">
        <f t="shared" si="2"/>
        <v>81</v>
      </c>
    </row>
    <row r="121" spans="1:17" s="12" customFormat="1" ht="20.100000000000001" customHeight="1">
      <c r="A121" s="32">
        <v>113</v>
      </c>
      <c r="B121" s="32" t="s">
        <v>904</v>
      </c>
      <c r="C121" s="187" t="s">
        <v>303</v>
      </c>
      <c r="D121" s="187" t="s">
        <v>330</v>
      </c>
      <c r="E121" s="32" t="s">
        <v>905</v>
      </c>
      <c r="F121" s="32" t="s">
        <v>94</v>
      </c>
      <c r="G121" s="32" t="s">
        <v>95</v>
      </c>
      <c r="H121" s="32" t="s">
        <v>99</v>
      </c>
      <c r="I121" s="32" t="s">
        <v>235</v>
      </c>
      <c r="J121" s="32">
        <f>VLOOKUP(B121,NGHEDOC!$D$9:$F$216,3,0)</f>
        <v>22</v>
      </c>
      <c r="K121" s="30">
        <f>VLOOKUP(B121,NOI!$C$10:$V$217,8,0)</f>
        <v>12</v>
      </c>
      <c r="L121" s="30">
        <f>VLOOKUP(B121,NGHEDOC!$D$9:$F$216,2,0)</f>
        <v>51</v>
      </c>
      <c r="M121" s="30">
        <f>VLOOKUP(B121,VIET!$C$9:$M$216,9,0)</f>
        <v>5</v>
      </c>
      <c r="N121" s="30">
        <f t="shared" si="5"/>
        <v>90</v>
      </c>
      <c r="O121" s="30" t="str">
        <f t="shared" si="6"/>
        <v>B1</v>
      </c>
      <c r="P121" s="187"/>
      <c r="Q121" s="12">
        <f t="shared" si="2"/>
        <v>85</v>
      </c>
    </row>
    <row r="122" spans="1:17" s="12" customFormat="1" ht="20.100000000000001" customHeight="1">
      <c r="A122" s="32">
        <v>114</v>
      </c>
      <c r="B122" s="32" t="s">
        <v>907</v>
      </c>
      <c r="C122" s="187" t="s">
        <v>908</v>
      </c>
      <c r="D122" s="187" t="s">
        <v>909</v>
      </c>
      <c r="E122" s="32" t="s">
        <v>910</v>
      </c>
      <c r="F122" s="32" t="s">
        <v>92</v>
      </c>
      <c r="G122" s="32" t="s">
        <v>95</v>
      </c>
      <c r="H122" s="32" t="s">
        <v>169</v>
      </c>
      <c r="I122" s="32" t="s">
        <v>1313</v>
      </c>
      <c r="J122" s="32">
        <f>VLOOKUP(B122,NGHEDOC!$D$9:$F$216,3,0)</f>
        <v>23</v>
      </c>
      <c r="K122" s="30">
        <f>VLOOKUP(B122,NOI!$C$10:$V$217,8,0)</f>
        <v>11</v>
      </c>
      <c r="L122" s="30">
        <f>VLOOKUP(B122,NGHEDOC!$D$9:$F$216,2,0)</f>
        <v>42</v>
      </c>
      <c r="M122" s="30">
        <f>VLOOKUP(B122,VIET!$C$9:$M$216,9,0)</f>
        <v>3</v>
      </c>
      <c r="N122" s="30">
        <f t="shared" si="5"/>
        <v>79</v>
      </c>
      <c r="O122" s="30" t="str">
        <f t="shared" si="6"/>
        <v>A2</v>
      </c>
      <c r="P122" s="187"/>
      <c r="Q122" s="12">
        <f t="shared" si="2"/>
        <v>76</v>
      </c>
    </row>
    <row r="123" spans="1:17" s="12" customFormat="1" ht="20.100000000000001" customHeight="1">
      <c r="A123" s="32">
        <v>115</v>
      </c>
      <c r="B123" s="32" t="s">
        <v>912</v>
      </c>
      <c r="C123" s="187" t="s">
        <v>913</v>
      </c>
      <c r="D123" s="187" t="s">
        <v>914</v>
      </c>
      <c r="E123" s="32" t="s">
        <v>915</v>
      </c>
      <c r="F123" s="32" t="s">
        <v>92</v>
      </c>
      <c r="G123" s="32" t="s">
        <v>95</v>
      </c>
      <c r="H123" s="32" t="s">
        <v>99</v>
      </c>
      <c r="I123" s="32" t="s">
        <v>1283</v>
      </c>
      <c r="J123" s="32">
        <f>VLOOKUP(B123,NGHEDOC!$D$9:$F$216,3,0)</f>
        <v>5</v>
      </c>
      <c r="K123" s="30">
        <f>VLOOKUP(B123,NOI!$C$10:$V$217,8,0)</f>
        <v>11</v>
      </c>
      <c r="L123" s="30">
        <f>VLOOKUP(B123,NGHEDOC!$D$9:$F$216,2,0)</f>
        <v>38</v>
      </c>
      <c r="M123" s="30">
        <f>VLOOKUP(B123,VIET!$C$9:$M$216,9,0)</f>
        <v>3</v>
      </c>
      <c r="N123" s="30">
        <f t="shared" si="5"/>
        <v>57</v>
      </c>
      <c r="O123" s="30" t="str">
        <f t="shared" si="6"/>
        <v>Không đạt</v>
      </c>
      <c r="P123" s="187"/>
      <c r="Q123" s="12">
        <f t="shared" si="2"/>
        <v>54</v>
      </c>
    </row>
    <row r="124" spans="1:17" s="12" customFormat="1" ht="20.100000000000001" customHeight="1">
      <c r="A124" s="32">
        <v>116</v>
      </c>
      <c r="B124" s="32" t="s">
        <v>917</v>
      </c>
      <c r="C124" s="187" t="s">
        <v>346</v>
      </c>
      <c r="D124" s="187" t="s">
        <v>332</v>
      </c>
      <c r="E124" s="32" t="s">
        <v>918</v>
      </c>
      <c r="F124" s="32" t="s">
        <v>94</v>
      </c>
      <c r="G124" s="32" t="s">
        <v>95</v>
      </c>
      <c r="H124" s="32" t="s">
        <v>99</v>
      </c>
      <c r="I124" s="32" t="s">
        <v>1281</v>
      </c>
      <c r="J124" s="32">
        <f>VLOOKUP(B124,NGHEDOC!$D$9:$F$216,3,0)</f>
        <v>23</v>
      </c>
      <c r="K124" s="30">
        <f>VLOOKUP(B124,NOI!$C$10:$V$217,8,0)</f>
        <v>12</v>
      </c>
      <c r="L124" s="30">
        <f>VLOOKUP(B124,NGHEDOC!$D$9:$F$216,2,0)</f>
        <v>38</v>
      </c>
      <c r="M124" s="30">
        <f>VLOOKUP(B124,VIET!$C$9:$M$216,9,0)</f>
        <v>4</v>
      </c>
      <c r="N124" s="30">
        <f t="shared" si="5"/>
        <v>77</v>
      </c>
      <c r="O124" s="30" t="str">
        <f t="shared" si="6"/>
        <v>A2</v>
      </c>
      <c r="P124" s="187"/>
      <c r="Q124" s="12">
        <f t="shared" si="2"/>
        <v>73</v>
      </c>
    </row>
    <row r="125" spans="1:17" s="12" customFormat="1" ht="20.100000000000001" customHeight="1">
      <c r="A125" s="32">
        <v>117</v>
      </c>
      <c r="B125" s="32" t="s">
        <v>920</v>
      </c>
      <c r="C125" s="187" t="s">
        <v>921</v>
      </c>
      <c r="D125" s="187" t="s">
        <v>922</v>
      </c>
      <c r="E125" s="32" t="s">
        <v>882</v>
      </c>
      <c r="F125" s="32" t="s">
        <v>94</v>
      </c>
      <c r="G125" s="32" t="s">
        <v>100</v>
      </c>
      <c r="H125" s="32" t="s">
        <v>96</v>
      </c>
      <c r="I125" s="32" t="s">
        <v>374</v>
      </c>
      <c r="J125" s="32">
        <f>VLOOKUP(B125,NGHEDOC!$D$9:$F$216,3,0)</f>
        <v>18</v>
      </c>
      <c r="K125" s="30">
        <f>VLOOKUP(B125,NOI!$C$10:$V$217,8,0)</f>
        <v>13</v>
      </c>
      <c r="L125" s="30">
        <f>VLOOKUP(B125,NGHEDOC!$D$9:$F$216,2,0)</f>
        <v>38</v>
      </c>
      <c r="M125" s="30">
        <f>VLOOKUP(B125,VIET!$C$9:$M$216,9,0)</f>
        <v>5</v>
      </c>
      <c r="N125" s="30">
        <f t="shared" si="5"/>
        <v>74</v>
      </c>
      <c r="O125" s="30" t="str">
        <f t="shared" si="6"/>
        <v>A2</v>
      </c>
      <c r="P125" s="187"/>
      <c r="Q125" s="12">
        <f t="shared" si="2"/>
        <v>69</v>
      </c>
    </row>
    <row r="126" spans="1:17" s="12" customFormat="1" ht="20.100000000000001" customHeight="1">
      <c r="A126" s="32">
        <v>118</v>
      </c>
      <c r="B126" s="32" t="s">
        <v>924</v>
      </c>
      <c r="C126" s="187" t="s">
        <v>63</v>
      </c>
      <c r="D126" s="187" t="s">
        <v>925</v>
      </c>
      <c r="E126" s="32" t="s">
        <v>926</v>
      </c>
      <c r="F126" s="32" t="s">
        <v>94</v>
      </c>
      <c r="G126" s="32" t="s">
        <v>95</v>
      </c>
      <c r="H126" s="32" t="s">
        <v>105</v>
      </c>
      <c r="I126" s="32" t="s">
        <v>1281</v>
      </c>
      <c r="J126" s="32">
        <f>VLOOKUP(B126,NGHEDOC!$D$9:$F$216,3,0)</f>
        <v>23</v>
      </c>
      <c r="K126" s="30">
        <f>VLOOKUP(B126,NOI!$C$10:$V$217,8,0)</f>
        <v>14</v>
      </c>
      <c r="L126" s="30">
        <f>VLOOKUP(B126,NGHEDOC!$D$9:$F$216,2,0)</f>
        <v>30</v>
      </c>
      <c r="M126" s="30">
        <f>VLOOKUP(B126,VIET!$C$9:$M$216,9,0)</f>
        <v>3</v>
      </c>
      <c r="N126" s="30">
        <f t="shared" si="5"/>
        <v>70</v>
      </c>
      <c r="O126" s="30" t="str">
        <f t="shared" si="6"/>
        <v>A2</v>
      </c>
      <c r="P126" s="187"/>
      <c r="Q126" s="12">
        <f t="shared" si="2"/>
        <v>67</v>
      </c>
    </row>
    <row r="127" spans="1:17" s="12" customFormat="1" ht="20.100000000000001" customHeight="1">
      <c r="A127" s="32">
        <v>119</v>
      </c>
      <c r="B127" s="32" t="s">
        <v>928</v>
      </c>
      <c r="C127" s="187" t="s">
        <v>351</v>
      </c>
      <c r="D127" s="187" t="s">
        <v>929</v>
      </c>
      <c r="E127" s="32" t="s">
        <v>234</v>
      </c>
      <c r="F127" s="32" t="s">
        <v>94</v>
      </c>
      <c r="G127" s="32" t="s">
        <v>95</v>
      </c>
      <c r="H127" s="32" t="s">
        <v>363</v>
      </c>
      <c r="I127" s="32" t="s">
        <v>1280</v>
      </c>
      <c r="J127" s="32">
        <f>VLOOKUP(B127,NGHEDOC!$D$9:$F$216,3,0)</f>
        <v>21</v>
      </c>
      <c r="K127" s="30">
        <f>VLOOKUP(B127,NOI!$C$10:$V$217,8,0)</f>
        <v>11</v>
      </c>
      <c r="L127" s="30">
        <f>VLOOKUP(B127,NGHEDOC!$D$9:$F$216,2,0)</f>
        <v>47</v>
      </c>
      <c r="M127" s="30">
        <f>VLOOKUP(B127,VIET!$C$9:$M$216,9,0)</f>
        <v>4</v>
      </c>
      <c r="N127" s="30">
        <f t="shared" si="5"/>
        <v>83</v>
      </c>
      <c r="O127" s="30" t="str">
        <f t="shared" si="6"/>
        <v>B1</v>
      </c>
      <c r="P127" s="187"/>
      <c r="Q127" s="12">
        <f t="shared" si="2"/>
        <v>79</v>
      </c>
    </row>
    <row r="128" spans="1:17" s="12" customFormat="1" ht="20.100000000000001" customHeight="1">
      <c r="A128" s="32">
        <v>120</v>
      </c>
      <c r="B128" s="32" t="s">
        <v>931</v>
      </c>
      <c r="C128" s="187" t="s">
        <v>932</v>
      </c>
      <c r="D128" s="187" t="s">
        <v>933</v>
      </c>
      <c r="E128" s="32" t="s">
        <v>934</v>
      </c>
      <c r="F128" s="32" t="s">
        <v>92</v>
      </c>
      <c r="G128" s="32" t="s">
        <v>97</v>
      </c>
      <c r="H128" s="32" t="s">
        <v>96</v>
      </c>
      <c r="I128" s="32" t="s">
        <v>196</v>
      </c>
      <c r="J128" s="32">
        <f>VLOOKUP(B128,NGHEDOC!$D$9:$F$216,3,0)</f>
        <v>22</v>
      </c>
      <c r="K128" s="30">
        <f>VLOOKUP(B128,NOI!$C$10:$V$217,8,0)</f>
        <v>12</v>
      </c>
      <c r="L128" s="30">
        <f>VLOOKUP(B128,NGHEDOC!$D$9:$F$216,2,0)</f>
        <v>43</v>
      </c>
      <c r="M128" s="30">
        <f>VLOOKUP(B128,VIET!$C$9:$M$216,9,0)</f>
        <v>2</v>
      </c>
      <c r="N128" s="30">
        <f t="shared" si="5"/>
        <v>79</v>
      </c>
      <c r="O128" s="30" t="str">
        <f t="shared" si="6"/>
        <v>A2</v>
      </c>
      <c r="P128" s="187"/>
      <c r="Q128" s="12">
        <f t="shared" si="2"/>
        <v>77</v>
      </c>
    </row>
    <row r="129" spans="1:17" s="12" customFormat="1" ht="20.100000000000001" customHeight="1">
      <c r="A129" s="32">
        <v>121</v>
      </c>
      <c r="B129" s="32" t="s">
        <v>936</v>
      </c>
      <c r="C129" s="187" t="s">
        <v>937</v>
      </c>
      <c r="D129" s="187" t="s">
        <v>933</v>
      </c>
      <c r="E129" s="32" t="s">
        <v>938</v>
      </c>
      <c r="F129" s="32" t="s">
        <v>94</v>
      </c>
      <c r="G129" s="32" t="s">
        <v>95</v>
      </c>
      <c r="H129" s="32" t="s">
        <v>229</v>
      </c>
      <c r="I129" s="32" t="s">
        <v>1298</v>
      </c>
      <c r="J129" s="32" t="str">
        <f>VLOOKUP(B129,NGHEDOC!$D$9:$F$216,3,0)</f>
        <v>-</v>
      </c>
      <c r="K129" s="30" t="str">
        <f>VLOOKUP(B129,NOI!$C$10:$V$217,8,0)</f>
        <v>-</v>
      </c>
      <c r="L129" s="30" t="str">
        <f>VLOOKUP(B129,NGHEDOC!$D$9:$F$216,2,0)</f>
        <v>-</v>
      </c>
      <c r="M129" s="30" t="str">
        <f>VLOOKUP(B129,VIET!$C$9:$M$216,9,0)</f>
        <v>-</v>
      </c>
      <c r="N129" s="30">
        <f t="shared" si="5"/>
        <v>0</v>
      </c>
      <c r="O129" s="30" t="str">
        <f t="shared" si="6"/>
        <v>Không đạt</v>
      </c>
      <c r="P129" s="187" t="s">
        <v>297</v>
      </c>
      <c r="Q129" s="12">
        <f t="shared" si="2"/>
        <v>0</v>
      </c>
    </row>
    <row r="130" spans="1:17" s="12" customFormat="1" ht="20.100000000000001" customHeight="1">
      <c r="A130" s="32">
        <v>122</v>
      </c>
      <c r="B130" s="32" t="s">
        <v>940</v>
      </c>
      <c r="C130" s="187" t="s">
        <v>941</v>
      </c>
      <c r="D130" s="187" t="s">
        <v>942</v>
      </c>
      <c r="E130" s="32" t="s">
        <v>943</v>
      </c>
      <c r="F130" s="32" t="s">
        <v>94</v>
      </c>
      <c r="G130" s="32" t="s">
        <v>117</v>
      </c>
      <c r="H130" s="32" t="s">
        <v>165</v>
      </c>
      <c r="I130" s="32" t="s">
        <v>1280</v>
      </c>
      <c r="J130" s="32">
        <f>VLOOKUP(B130,NGHEDOC!$D$9:$F$216,3,0)</f>
        <v>21</v>
      </c>
      <c r="K130" s="30">
        <f>VLOOKUP(B130,NOI!$C$10:$V$217,8,0)</f>
        <v>13</v>
      </c>
      <c r="L130" s="30">
        <f>VLOOKUP(B130,NGHEDOC!$D$9:$F$216,2,0)</f>
        <v>48</v>
      </c>
      <c r="M130" s="30">
        <f>VLOOKUP(B130,VIET!$C$9:$M$216,9,0)</f>
        <v>3</v>
      </c>
      <c r="N130" s="30">
        <f t="shared" si="5"/>
        <v>85</v>
      </c>
      <c r="O130" s="30" t="str">
        <f t="shared" si="6"/>
        <v>B1</v>
      </c>
      <c r="P130" s="187"/>
      <c r="Q130" s="12">
        <f t="shared" si="2"/>
        <v>82</v>
      </c>
    </row>
    <row r="131" spans="1:17" s="12" customFormat="1" ht="20.100000000000001" customHeight="1">
      <c r="A131" s="32">
        <v>123</v>
      </c>
      <c r="B131" s="32" t="s">
        <v>945</v>
      </c>
      <c r="C131" s="187" t="s">
        <v>310</v>
      </c>
      <c r="D131" s="187" t="s">
        <v>946</v>
      </c>
      <c r="E131" s="32" t="s">
        <v>947</v>
      </c>
      <c r="F131" s="32" t="s">
        <v>94</v>
      </c>
      <c r="G131" s="32" t="s">
        <v>372</v>
      </c>
      <c r="H131" s="32" t="s">
        <v>168</v>
      </c>
      <c r="I131" s="32" t="s">
        <v>373</v>
      </c>
      <c r="J131" s="32">
        <f>VLOOKUP(B131,NGHEDOC!$D$9:$F$216,3,0)</f>
        <v>20</v>
      </c>
      <c r="K131" s="30">
        <f>VLOOKUP(B131,NOI!$C$10:$V$217,8,0)</f>
        <v>13</v>
      </c>
      <c r="L131" s="30">
        <f>VLOOKUP(B131,NGHEDOC!$D$9:$F$216,2,0)</f>
        <v>47</v>
      </c>
      <c r="M131" s="30">
        <f>VLOOKUP(B131,VIET!$C$9:$M$216,9,0)</f>
        <v>3</v>
      </c>
      <c r="N131" s="30">
        <f t="shared" si="5"/>
        <v>83</v>
      </c>
      <c r="O131" s="30" t="str">
        <f t="shared" si="6"/>
        <v>B1</v>
      </c>
      <c r="P131" s="187"/>
      <c r="Q131" s="12">
        <f t="shared" si="2"/>
        <v>80</v>
      </c>
    </row>
    <row r="132" spans="1:17" s="12" customFormat="1" ht="20.100000000000001" customHeight="1">
      <c r="A132" s="32">
        <v>124</v>
      </c>
      <c r="B132" s="32" t="s">
        <v>949</v>
      </c>
      <c r="C132" s="187" t="s">
        <v>950</v>
      </c>
      <c r="D132" s="187" t="s">
        <v>951</v>
      </c>
      <c r="E132" s="32" t="s">
        <v>593</v>
      </c>
      <c r="F132" s="32" t="s">
        <v>92</v>
      </c>
      <c r="G132" s="32" t="s">
        <v>97</v>
      </c>
      <c r="H132" s="32" t="s">
        <v>99</v>
      </c>
      <c r="I132" s="32" t="s">
        <v>1289</v>
      </c>
      <c r="J132" s="32">
        <f>VLOOKUP(B132,NGHEDOC!$D$9:$F$216,3,0)</f>
        <v>20</v>
      </c>
      <c r="K132" s="30">
        <f>VLOOKUP(B132,NOI!$C$10:$V$217,8,0)</f>
        <v>12</v>
      </c>
      <c r="L132" s="30">
        <f>VLOOKUP(B132,NGHEDOC!$D$9:$F$216,2,0)</f>
        <v>44</v>
      </c>
      <c r="M132" s="30">
        <f>VLOOKUP(B132,VIET!$C$9:$M$216,9,0)</f>
        <v>3</v>
      </c>
      <c r="N132" s="30">
        <f t="shared" si="5"/>
        <v>79</v>
      </c>
      <c r="O132" s="30" t="str">
        <f t="shared" si="6"/>
        <v>A2</v>
      </c>
      <c r="P132" s="187"/>
      <c r="Q132" s="12">
        <f t="shared" si="2"/>
        <v>76</v>
      </c>
    </row>
    <row r="133" spans="1:17" s="12" customFormat="1" ht="20.100000000000001" customHeight="1">
      <c r="A133" s="32">
        <v>125</v>
      </c>
      <c r="B133" s="32" t="s">
        <v>953</v>
      </c>
      <c r="C133" s="187" t="s">
        <v>954</v>
      </c>
      <c r="D133" s="187" t="s">
        <v>955</v>
      </c>
      <c r="E133" s="32" t="s">
        <v>956</v>
      </c>
      <c r="F133" s="32" t="s">
        <v>92</v>
      </c>
      <c r="G133" s="32" t="s">
        <v>100</v>
      </c>
      <c r="H133" s="32" t="s">
        <v>101</v>
      </c>
      <c r="I133" s="32" t="s">
        <v>1314</v>
      </c>
      <c r="J133" s="32">
        <f>VLOOKUP(B133,NGHEDOC!$D$9:$F$216,3,0)</f>
        <v>1</v>
      </c>
      <c r="K133" s="30">
        <f>VLOOKUP(B133,NOI!$C$10:$V$217,8,0)</f>
        <v>10</v>
      </c>
      <c r="L133" s="30">
        <f>VLOOKUP(B133,NGHEDOC!$D$9:$F$216,2,0)</f>
        <v>38</v>
      </c>
      <c r="M133" s="30">
        <f>VLOOKUP(B133,VIET!$C$9:$M$216,9,0)</f>
        <v>3</v>
      </c>
      <c r="N133" s="30">
        <f t="shared" si="5"/>
        <v>52</v>
      </c>
      <c r="O133" s="30" t="str">
        <f t="shared" si="6"/>
        <v>Không đạt</v>
      </c>
      <c r="P133" s="187"/>
      <c r="Q133" s="12">
        <f t="shared" si="2"/>
        <v>49</v>
      </c>
    </row>
    <row r="134" spans="1:17" s="12" customFormat="1" ht="20.100000000000001" customHeight="1">
      <c r="A134" s="32">
        <v>126</v>
      </c>
      <c r="B134" s="32" t="s">
        <v>958</v>
      </c>
      <c r="C134" s="187" t="s">
        <v>959</v>
      </c>
      <c r="D134" s="187" t="s">
        <v>960</v>
      </c>
      <c r="E134" s="32" t="s">
        <v>742</v>
      </c>
      <c r="F134" s="32" t="s">
        <v>94</v>
      </c>
      <c r="G134" s="32" t="s">
        <v>95</v>
      </c>
      <c r="H134" s="32" t="s">
        <v>99</v>
      </c>
      <c r="I134" s="32" t="s">
        <v>1291</v>
      </c>
      <c r="J134" s="32">
        <f>VLOOKUP(B134,NGHEDOC!$D$9:$F$216,3,0)</f>
        <v>23</v>
      </c>
      <c r="K134" s="30">
        <f>VLOOKUP(B134,NOI!$C$10:$V$217,8,0)</f>
        <v>11</v>
      </c>
      <c r="L134" s="30">
        <f>VLOOKUP(B134,NGHEDOC!$D$9:$F$216,2,0)</f>
        <v>51</v>
      </c>
      <c r="M134" s="30">
        <f>VLOOKUP(B134,VIET!$C$9:$M$216,9,0)</f>
        <v>5</v>
      </c>
      <c r="N134" s="30">
        <f t="shared" si="5"/>
        <v>90</v>
      </c>
      <c r="O134" s="30" t="str">
        <f t="shared" si="6"/>
        <v>B1</v>
      </c>
      <c r="P134" s="187"/>
      <c r="Q134" s="12">
        <f t="shared" si="2"/>
        <v>85</v>
      </c>
    </row>
    <row r="135" spans="1:17" s="12" customFormat="1" ht="20.100000000000001" customHeight="1">
      <c r="A135" s="32">
        <v>127</v>
      </c>
      <c r="B135" s="32" t="s">
        <v>962</v>
      </c>
      <c r="C135" s="187" t="s">
        <v>963</v>
      </c>
      <c r="D135" s="187" t="s">
        <v>344</v>
      </c>
      <c r="E135" s="32" t="s">
        <v>964</v>
      </c>
      <c r="F135" s="32" t="s">
        <v>94</v>
      </c>
      <c r="G135" s="32" t="s">
        <v>95</v>
      </c>
      <c r="H135" s="32" t="s">
        <v>99</v>
      </c>
      <c r="I135" s="32" t="s">
        <v>1289</v>
      </c>
      <c r="J135" s="32">
        <f>VLOOKUP(B135,NGHEDOC!$D$9:$F$216,3,0)</f>
        <v>15</v>
      </c>
      <c r="K135" s="30">
        <f>VLOOKUP(B135,NOI!$C$10:$V$217,8,0)</f>
        <v>13</v>
      </c>
      <c r="L135" s="30">
        <f>VLOOKUP(B135,NGHEDOC!$D$9:$F$216,2,0)</f>
        <v>45</v>
      </c>
      <c r="M135" s="30">
        <f>VLOOKUP(B135,VIET!$C$9:$M$216,9,0)</f>
        <v>4</v>
      </c>
      <c r="N135" s="30">
        <f t="shared" si="5"/>
        <v>77</v>
      </c>
      <c r="O135" s="30" t="str">
        <f t="shared" si="6"/>
        <v>A2</v>
      </c>
      <c r="P135" s="187"/>
      <c r="Q135" s="12">
        <f t="shared" si="2"/>
        <v>73</v>
      </c>
    </row>
    <row r="136" spans="1:17" s="12" customFormat="1" ht="20.100000000000001" customHeight="1">
      <c r="A136" s="32">
        <v>128</v>
      </c>
      <c r="B136" s="32" t="s">
        <v>966</v>
      </c>
      <c r="C136" s="187" t="s">
        <v>967</v>
      </c>
      <c r="D136" s="187" t="s">
        <v>153</v>
      </c>
      <c r="E136" s="32" t="s">
        <v>968</v>
      </c>
      <c r="F136" s="32" t="s">
        <v>92</v>
      </c>
      <c r="G136" s="32" t="s">
        <v>97</v>
      </c>
      <c r="H136" s="32" t="s">
        <v>96</v>
      </c>
      <c r="I136" s="32" t="s">
        <v>1280</v>
      </c>
      <c r="J136" s="32">
        <f>VLOOKUP(B136,NGHEDOC!$D$9:$F$216,3,0)</f>
        <v>8</v>
      </c>
      <c r="K136" s="30">
        <f>VLOOKUP(B136,NOI!$C$10:$V$217,8,0)</f>
        <v>12</v>
      </c>
      <c r="L136" s="30">
        <f>VLOOKUP(B136,NGHEDOC!$D$9:$F$216,2,0)</f>
        <v>32</v>
      </c>
      <c r="M136" s="30">
        <f>VLOOKUP(B136,VIET!$C$9:$M$216,9,0)</f>
        <v>3</v>
      </c>
      <c r="N136" s="30">
        <f t="shared" si="5"/>
        <v>55</v>
      </c>
      <c r="O136" s="30" t="str">
        <f t="shared" si="6"/>
        <v>Không đạt</v>
      </c>
      <c r="P136" s="187"/>
      <c r="Q136" s="12">
        <f t="shared" si="2"/>
        <v>52</v>
      </c>
    </row>
    <row r="137" spans="1:17" s="12" customFormat="1" ht="20.100000000000001" customHeight="1">
      <c r="A137" s="32">
        <v>129</v>
      </c>
      <c r="B137" s="32" t="s">
        <v>970</v>
      </c>
      <c r="C137" s="187" t="s">
        <v>937</v>
      </c>
      <c r="D137" s="187" t="s">
        <v>971</v>
      </c>
      <c r="E137" s="32" t="s">
        <v>972</v>
      </c>
      <c r="F137" s="32" t="s">
        <v>94</v>
      </c>
      <c r="G137" s="32" t="s">
        <v>95</v>
      </c>
      <c r="H137" s="32" t="s">
        <v>973</v>
      </c>
      <c r="I137" s="32" t="s">
        <v>1289</v>
      </c>
      <c r="J137" s="32">
        <f>VLOOKUP(B137,NGHEDOC!$D$9:$F$216,3,0)</f>
        <v>11</v>
      </c>
      <c r="K137" s="30">
        <f>VLOOKUP(B137,NOI!$C$10:$V$217,8,0)</f>
        <v>13</v>
      </c>
      <c r="L137" s="30">
        <f>VLOOKUP(B137,NGHEDOC!$D$9:$F$216,2,0)</f>
        <v>42</v>
      </c>
      <c r="M137" s="30">
        <f>VLOOKUP(B137,VIET!$C$9:$M$216,9,0)</f>
        <v>3</v>
      </c>
      <c r="N137" s="30">
        <f t="shared" si="5"/>
        <v>69</v>
      </c>
      <c r="O137" s="30" t="str">
        <f t="shared" si="6"/>
        <v>A2</v>
      </c>
      <c r="P137" s="187"/>
      <c r="Q137" s="12">
        <f t="shared" si="2"/>
        <v>66</v>
      </c>
    </row>
    <row r="138" spans="1:17" s="12" customFormat="1" ht="20.100000000000001" customHeight="1">
      <c r="A138" s="32">
        <v>130</v>
      </c>
      <c r="B138" s="32" t="s">
        <v>975</v>
      </c>
      <c r="C138" s="187" t="s">
        <v>211</v>
      </c>
      <c r="D138" s="187" t="s">
        <v>345</v>
      </c>
      <c r="E138" s="32" t="s">
        <v>976</v>
      </c>
      <c r="F138" s="32" t="s">
        <v>92</v>
      </c>
      <c r="G138" s="32" t="s">
        <v>95</v>
      </c>
      <c r="H138" s="32" t="s">
        <v>99</v>
      </c>
      <c r="I138" s="32" t="s">
        <v>1280</v>
      </c>
      <c r="J138" s="32">
        <f>VLOOKUP(B138,NGHEDOC!$D$9:$F$216,3,0)</f>
        <v>22</v>
      </c>
      <c r="K138" s="30">
        <f>VLOOKUP(B138,NOI!$C$10:$V$217,8,0)</f>
        <v>12</v>
      </c>
      <c r="L138" s="30">
        <f>VLOOKUP(B138,NGHEDOC!$D$9:$F$216,2,0)</f>
        <v>38</v>
      </c>
      <c r="M138" s="30">
        <f>VLOOKUP(B138,VIET!$C$9:$M$216,9,0)</f>
        <v>3</v>
      </c>
      <c r="N138" s="30">
        <f t="shared" ref="N138:N201" si="7">SUM(J138:M138)</f>
        <v>75</v>
      </c>
      <c r="O138" s="30" t="str">
        <f t="shared" ref="O138:O201" si="8">IF(AND(N138&gt;=65,N138&lt;80,J138&gt;0,K138&gt;0,L138&gt;0),"A2",IF(AND(N138&gt;=80,J138&gt;0,K138&gt;0,L138&gt;0),"B1","Không đạt"))</f>
        <v>A2</v>
      </c>
      <c r="P138" s="187"/>
      <c r="Q138" s="12">
        <f t="shared" ref="Q138:Q169" si="9">SUM(J138:L138)</f>
        <v>72</v>
      </c>
    </row>
    <row r="139" spans="1:17" s="12" customFormat="1" ht="20.100000000000001" customHeight="1">
      <c r="A139" s="32">
        <v>131</v>
      </c>
      <c r="B139" s="32" t="s">
        <v>978</v>
      </c>
      <c r="C139" s="187" t="s">
        <v>110</v>
      </c>
      <c r="D139" s="187" t="s">
        <v>345</v>
      </c>
      <c r="E139" s="32" t="s">
        <v>979</v>
      </c>
      <c r="F139" s="32" t="s">
        <v>92</v>
      </c>
      <c r="G139" s="32" t="s">
        <v>97</v>
      </c>
      <c r="H139" s="32" t="s">
        <v>99</v>
      </c>
      <c r="I139" s="32" t="s">
        <v>374</v>
      </c>
      <c r="J139" s="32">
        <f>VLOOKUP(B139,NGHEDOC!$D$9:$F$216,3,0)</f>
        <v>21</v>
      </c>
      <c r="K139" s="30">
        <f>VLOOKUP(B139,NOI!$C$10:$V$217,8,0)</f>
        <v>12</v>
      </c>
      <c r="L139" s="30">
        <f>VLOOKUP(B139,NGHEDOC!$D$9:$F$216,2,0)</f>
        <v>18</v>
      </c>
      <c r="M139" s="30">
        <f>VLOOKUP(B139,VIET!$C$9:$M$216,9,0)</f>
        <v>2</v>
      </c>
      <c r="N139" s="30">
        <f t="shared" si="7"/>
        <v>53</v>
      </c>
      <c r="O139" s="30" t="str">
        <f t="shared" si="8"/>
        <v>Không đạt</v>
      </c>
      <c r="P139" s="187"/>
      <c r="Q139" s="12">
        <f t="shared" si="9"/>
        <v>51</v>
      </c>
    </row>
    <row r="140" spans="1:17" s="12" customFormat="1" ht="20.100000000000001" customHeight="1">
      <c r="A140" s="32">
        <v>132</v>
      </c>
      <c r="B140" s="32" t="s">
        <v>981</v>
      </c>
      <c r="C140" s="187" t="s">
        <v>982</v>
      </c>
      <c r="D140" s="187" t="s">
        <v>154</v>
      </c>
      <c r="E140" s="32" t="s">
        <v>983</v>
      </c>
      <c r="F140" s="32" t="s">
        <v>92</v>
      </c>
      <c r="G140" s="32" t="s">
        <v>100</v>
      </c>
      <c r="H140" s="32" t="s">
        <v>101</v>
      </c>
      <c r="I140" s="32" t="s">
        <v>1315</v>
      </c>
      <c r="J140" s="32">
        <f>VLOOKUP(B140,NGHEDOC!$D$9:$F$216,3,0)</f>
        <v>24</v>
      </c>
      <c r="K140" s="30">
        <f>VLOOKUP(B140,NOI!$C$10:$V$217,8,0)</f>
        <v>9</v>
      </c>
      <c r="L140" s="30">
        <f>VLOOKUP(B140,NGHEDOC!$D$9:$F$216,2,0)</f>
        <v>19</v>
      </c>
      <c r="M140" s="30">
        <f>VLOOKUP(B140,VIET!$C$9:$M$216,9,0)</f>
        <v>3</v>
      </c>
      <c r="N140" s="30">
        <f t="shared" si="7"/>
        <v>55</v>
      </c>
      <c r="O140" s="30" t="str">
        <f t="shared" si="8"/>
        <v>Không đạt</v>
      </c>
      <c r="P140" s="187"/>
      <c r="Q140" s="12">
        <f t="shared" si="9"/>
        <v>52</v>
      </c>
    </row>
    <row r="141" spans="1:17" s="12" customFormat="1" ht="20.100000000000001" customHeight="1">
      <c r="A141" s="32">
        <v>133</v>
      </c>
      <c r="B141" s="32" t="s">
        <v>985</v>
      </c>
      <c r="C141" s="187" t="s">
        <v>986</v>
      </c>
      <c r="D141" s="187" t="s">
        <v>154</v>
      </c>
      <c r="E141" s="32" t="s">
        <v>336</v>
      </c>
      <c r="F141" s="32" t="s">
        <v>94</v>
      </c>
      <c r="G141" s="32" t="s">
        <v>95</v>
      </c>
      <c r="H141" s="32" t="s">
        <v>99</v>
      </c>
      <c r="I141" s="32" t="s">
        <v>1280</v>
      </c>
      <c r="J141" s="32">
        <f>VLOOKUP(B141,NGHEDOC!$D$9:$F$216,3,0)</f>
        <v>21</v>
      </c>
      <c r="K141" s="30">
        <f>VLOOKUP(B141,NOI!$C$10:$V$217,8,0)</f>
        <v>13</v>
      </c>
      <c r="L141" s="30">
        <f>VLOOKUP(B141,NGHEDOC!$D$9:$F$216,2,0)</f>
        <v>40</v>
      </c>
      <c r="M141" s="30">
        <f>VLOOKUP(B141,VIET!$C$9:$M$216,9,0)</f>
        <v>4</v>
      </c>
      <c r="N141" s="30">
        <f t="shared" si="7"/>
        <v>78</v>
      </c>
      <c r="O141" s="30" t="str">
        <f t="shared" si="8"/>
        <v>A2</v>
      </c>
      <c r="P141" s="187"/>
      <c r="Q141" s="12">
        <f t="shared" si="9"/>
        <v>74</v>
      </c>
    </row>
    <row r="142" spans="1:17" s="12" customFormat="1" ht="20.100000000000001" customHeight="1">
      <c r="A142" s="32">
        <v>134</v>
      </c>
      <c r="B142" s="32" t="s">
        <v>988</v>
      </c>
      <c r="C142" s="187" t="s">
        <v>989</v>
      </c>
      <c r="D142" s="187" t="s">
        <v>990</v>
      </c>
      <c r="E142" s="32" t="s">
        <v>991</v>
      </c>
      <c r="F142" s="32" t="s">
        <v>92</v>
      </c>
      <c r="G142" s="32" t="s">
        <v>97</v>
      </c>
      <c r="H142" s="32" t="s">
        <v>229</v>
      </c>
      <c r="I142" s="32" t="s">
        <v>1299</v>
      </c>
      <c r="J142" s="32">
        <f>VLOOKUP(B142,NGHEDOC!$D$9:$F$216,3,0)</f>
        <v>10</v>
      </c>
      <c r="K142" s="30">
        <f>VLOOKUP(B142,NOI!$C$10:$V$217,8,0)</f>
        <v>11</v>
      </c>
      <c r="L142" s="30">
        <f>VLOOKUP(B142,NGHEDOC!$D$9:$F$216,2,0)</f>
        <v>37</v>
      </c>
      <c r="M142" s="30">
        <f>VLOOKUP(B142,VIET!$C$9:$M$216,9,0)</f>
        <v>3</v>
      </c>
      <c r="N142" s="30">
        <f t="shared" si="7"/>
        <v>61</v>
      </c>
      <c r="O142" s="30" t="str">
        <f t="shared" si="8"/>
        <v>Không đạt</v>
      </c>
      <c r="P142" s="187"/>
      <c r="Q142" s="12">
        <f t="shared" si="9"/>
        <v>58</v>
      </c>
    </row>
    <row r="143" spans="1:17" s="12" customFormat="1" ht="20.100000000000001" customHeight="1">
      <c r="A143" s="32">
        <v>135</v>
      </c>
      <c r="B143" s="32" t="s">
        <v>993</v>
      </c>
      <c r="C143" s="187" t="s">
        <v>994</v>
      </c>
      <c r="D143" s="187" t="s">
        <v>995</v>
      </c>
      <c r="E143" s="32" t="s">
        <v>996</v>
      </c>
      <c r="F143" s="32" t="s">
        <v>92</v>
      </c>
      <c r="G143" s="32" t="s">
        <v>372</v>
      </c>
      <c r="H143" s="32" t="s">
        <v>169</v>
      </c>
      <c r="I143" s="32" t="s">
        <v>1316</v>
      </c>
      <c r="J143" s="32">
        <f>VLOOKUP(B143,NGHEDOC!$D$9:$F$216,3,0)</f>
        <v>14</v>
      </c>
      <c r="K143" s="30">
        <f>VLOOKUP(B143,NOI!$C$10:$V$217,8,0)</f>
        <v>10</v>
      </c>
      <c r="L143" s="30">
        <f>VLOOKUP(B143,NGHEDOC!$D$9:$F$216,2,0)</f>
        <v>28</v>
      </c>
      <c r="M143" s="30">
        <f>VLOOKUP(B143,VIET!$C$9:$M$216,9,0)</f>
        <v>3</v>
      </c>
      <c r="N143" s="30">
        <f t="shared" si="7"/>
        <v>55</v>
      </c>
      <c r="O143" s="30" t="str">
        <f t="shared" si="8"/>
        <v>Không đạt</v>
      </c>
      <c r="P143" s="187"/>
      <c r="Q143" s="12">
        <f t="shared" si="9"/>
        <v>52</v>
      </c>
    </row>
    <row r="144" spans="1:17" s="12" customFormat="1" ht="20.100000000000001" customHeight="1">
      <c r="A144" s="32">
        <v>136</v>
      </c>
      <c r="B144" s="32" t="s">
        <v>998</v>
      </c>
      <c r="C144" s="187" t="s">
        <v>994</v>
      </c>
      <c r="D144" s="187" t="s">
        <v>999</v>
      </c>
      <c r="E144" s="32" t="s">
        <v>1000</v>
      </c>
      <c r="F144" s="32" t="s">
        <v>92</v>
      </c>
      <c r="G144" s="32" t="s">
        <v>372</v>
      </c>
      <c r="H144" s="32" t="s">
        <v>112</v>
      </c>
      <c r="I144" s="32" t="s">
        <v>1292</v>
      </c>
      <c r="J144" s="32">
        <f>VLOOKUP(B144,NGHEDOC!$D$9:$F$216,3,0)</f>
        <v>2</v>
      </c>
      <c r="K144" s="30">
        <f>VLOOKUP(B144,NOI!$C$10:$V$217,8,0)</f>
        <v>9</v>
      </c>
      <c r="L144" s="30">
        <f>VLOOKUP(B144,NGHEDOC!$D$9:$F$216,2,0)</f>
        <v>11</v>
      </c>
      <c r="M144" s="30">
        <f>VLOOKUP(B144,VIET!$C$9:$M$216,9,0)</f>
        <v>1</v>
      </c>
      <c r="N144" s="30">
        <f t="shared" si="7"/>
        <v>23</v>
      </c>
      <c r="O144" s="30" t="str">
        <f t="shared" si="8"/>
        <v>Không đạt</v>
      </c>
      <c r="P144" s="187"/>
      <c r="Q144" s="12">
        <f t="shared" si="9"/>
        <v>22</v>
      </c>
    </row>
    <row r="145" spans="1:17" s="12" customFormat="1" ht="20.100000000000001" customHeight="1">
      <c r="A145" s="32">
        <v>137</v>
      </c>
      <c r="B145" s="32" t="s">
        <v>1002</v>
      </c>
      <c r="C145" s="187" t="s">
        <v>1003</v>
      </c>
      <c r="D145" s="187" t="s">
        <v>1004</v>
      </c>
      <c r="E145" s="32" t="s">
        <v>1005</v>
      </c>
      <c r="F145" s="32" t="s">
        <v>92</v>
      </c>
      <c r="G145" s="32" t="s">
        <v>372</v>
      </c>
      <c r="H145" s="32" t="s">
        <v>168</v>
      </c>
      <c r="I145" s="32" t="s">
        <v>1317</v>
      </c>
      <c r="J145" s="32">
        <f>VLOOKUP(B145,NGHEDOC!$D$9:$F$216,3,0)</f>
        <v>21</v>
      </c>
      <c r="K145" s="30">
        <f>VLOOKUP(B145,NOI!$C$10:$V$217,8,0)</f>
        <v>12</v>
      </c>
      <c r="L145" s="30">
        <f>VLOOKUP(B145,NGHEDOC!$D$9:$F$216,2,0)</f>
        <v>46</v>
      </c>
      <c r="M145" s="30">
        <f>VLOOKUP(B145,VIET!$C$9:$M$216,9,0)</f>
        <v>3</v>
      </c>
      <c r="N145" s="30">
        <f t="shared" si="7"/>
        <v>82</v>
      </c>
      <c r="O145" s="30" t="str">
        <f t="shared" si="8"/>
        <v>B1</v>
      </c>
      <c r="P145" s="187"/>
      <c r="Q145" s="12">
        <f t="shared" si="9"/>
        <v>79</v>
      </c>
    </row>
    <row r="146" spans="1:17" s="12" customFormat="1" ht="20.100000000000001" customHeight="1">
      <c r="A146" s="32">
        <v>138</v>
      </c>
      <c r="B146" s="32" t="s">
        <v>1007</v>
      </c>
      <c r="C146" s="187" t="s">
        <v>308</v>
      </c>
      <c r="D146" s="187" t="s">
        <v>1008</v>
      </c>
      <c r="E146" s="32" t="s">
        <v>1009</v>
      </c>
      <c r="F146" s="32" t="s">
        <v>92</v>
      </c>
      <c r="G146" s="32" t="s">
        <v>97</v>
      </c>
      <c r="H146" s="32" t="s">
        <v>96</v>
      </c>
      <c r="I146" s="32" t="s">
        <v>367</v>
      </c>
      <c r="J146" s="32">
        <f>VLOOKUP(B146,NGHEDOC!$D$9:$F$216,3,0)</f>
        <v>19</v>
      </c>
      <c r="K146" s="30">
        <f>VLOOKUP(B146,NOI!$C$10:$V$217,8,0)</f>
        <v>12</v>
      </c>
      <c r="L146" s="30">
        <f>VLOOKUP(B146,NGHEDOC!$D$9:$F$216,2,0)</f>
        <v>48</v>
      </c>
      <c r="M146" s="30">
        <f>VLOOKUP(B146,VIET!$C$9:$M$216,9,0)</f>
        <v>4</v>
      </c>
      <c r="N146" s="30">
        <f t="shared" si="7"/>
        <v>83</v>
      </c>
      <c r="O146" s="30" t="str">
        <f t="shared" si="8"/>
        <v>B1</v>
      </c>
      <c r="P146" s="187"/>
      <c r="Q146" s="12">
        <f t="shared" si="9"/>
        <v>79</v>
      </c>
    </row>
    <row r="147" spans="1:17" s="12" customFormat="1" ht="20.100000000000001" customHeight="1">
      <c r="A147" s="32">
        <v>139</v>
      </c>
      <c r="B147" s="32" t="s">
        <v>1011</v>
      </c>
      <c r="C147" s="187" t="s">
        <v>1012</v>
      </c>
      <c r="D147" s="187" t="s">
        <v>1008</v>
      </c>
      <c r="E147" s="32" t="s">
        <v>321</v>
      </c>
      <c r="F147" s="32" t="s">
        <v>92</v>
      </c>
      <c r="G147" s="32" t="s">
        <v>97</v>
      </c>
      <c r="H147" s="32" t="s">
        <v>103</v>
      </c>
      <c r="I147" s="32" t="s">
        <v>367</v>
      </c>
      <c r="J147" s="32" t="str">
        <f>VLOOKUP(B147,NGHEDOC!$D$9:$F$216,3,0)</f>
        <v>-</v>
      </c>
      <c r="K147" s="30" t="str">
        <f>VLOOKUP(B147,NOI!$C$10:$V$217,8,0)</f>
        <v>-</v>
      </c>
      <c r="L147" s="30" t="str">
        <f>VLOOKUP(B147,NGHEDOC!$D$9:$F$216,2,0)</f>
        <v>-</v>
      </c>
      <c r="M147" s="30" t="str">
        <f>VLOOKUP(B147,VIET!$C$9:$M$216,9,0)</f>
        <v>-</v>
      </c>
      <c r="N147" s="30">
        <f t="shared" si="7"/>
        <v>0</v>
      </c>
      <c r="O147" s="30" t="str">
        <f t="shared" si="8"/>
        <v>Không đạt</v>
      </c>
      <c r="P147" s="187" t="s">
        <v>297</v>
      </c>
      <c r="Q147" s="12">
        <f t="shared" si="9"/>
        <v>0</v>
      </c>
    </row>
    <row r="148" spans="1:17" s="12" customFormat="1" ht="20.100000000000001" customHeight="1">
      <c r="A148" s="32">
        <v>140</v>
      </c>
      <c r="B148" s="32" t="s">
        <v>1014</v>
      </c>
      <c r="C148" s="187" t="s">
        <v>357</v>
      </c>
      <c r="D148" s="187" t="s">
        <v>1008</v>
      </c>
      <c r="E148" s="32" t="s">
        <v>1015</v>
      </c>
      <c r="F148" s="32" t="s">
        <v>92</v>
      </c>
      <c r="G148" s="32" t="s">
        <v>95</v>
      </c>
      <c r="H148" s="32" t="s">
        <v>167</v>
      </c>
      <c r="I148" s="32" t="s">
        <v>374</v>
      </c>
      <c r="J148" s="32">
        <f>VLOOKUP(B148,NGHEDOC!$D$9:$F$216,3,0)</f>
        <v>24</v>
      </c>
      <c r="K148" s="30">
        <f>VLOOKUP(B148,NOI!$C$10:$V$217,8,0)</f>
        <v>12</v>
      </c>
      <c r="L148" s="30">
        <f>VLOOKUP(B148,NGHEDOC!$D$9:$F$216,2,0)</f>
        <v>30</v>
      </c>
      <c r="M148" s="30">
        <f>VLOOKUP(B148,VIET!$C$9:$M$216,9,0)</f>
        <v>1</v>
      </c>
      <c r="N148" s="30">
        <f t="shared" si="7"/>
        <v>67</v>
      </c>
      <c r="O148" s="30" t="str">
        <f t="shared" si="8"/>
        <v>A2</v>
      </c>
      <c r="P148" s="187"/>
      <c r="Q148" s="12">
        <f t="shared" si="9"/>
        <v>66</v>
      </c>
    </row>
    <row r="149" spans="1:17" s="12" customFormat="1" ht="20.100000000000001" customHeight="1">
      <c r="A149" s="32">
        <v>141</v>
      </c>
      <c r="B149" s="32" t="s">
        <v>1017</v>
      </c>
      <c r="C149" s="187" t="s">
        <v>1018</v>
      </c>
      <c r="D149" s="187" t="s">
        <v>1008</v>
      </c>
      <c r="E149" s="32" t="s">
        <v>1019</v>
      </c>
      <c r="F149" s="32" t="s">
        <v>92</v>
      </c>
      <c r="G149" s="32" t="s">
        <v>170</v>
      </c>
      <c r="H149" s="32" t="s">
        <v>168</v>
      </c>
      <c r="I149" s="32" t="s">
        <v>176</v>
      </c>
      <c r="J149" s="32">
        <f>VLOOKUP(B149,NGHEDOC!$D$9:$F$216,3,0)</f>
        <v>12</v>
      </c>
      <c r="K149" s="30">
        <f>VLOOKUP(B149,NOI!$C$10:$V$217,8,0)</f>
        <v>14</v>
      </c>
      <c r="L149" s="30">
        <f>VLOOKUP(B149,NGHEDOC!$D$9:$F$216,2,0)</f>
        <v>35</v>
      </c>
      <c r="M149" s="30">
        <f>VLOOKUP(B149,VIET!$C$9:$M$216,9,0)</f>
        <v>4</v>
      </c>
      <c r="N149" s="30">
        <f t="shared" si="7"/>
        <v>65</v>
      </c>
      <c r="O149" s="30" t="str">
        <f t="shared" si="8"/>
        <v>A2</v>
      </c>
      <c r="P149" s="187"/>
      <c r="Q149" s="12">
        <f t="shared" si="9"/>
        <v>61</v>
      </c>
    </row>
    <row r="150" spans="1:17" s="12" customFormat="1" ht="20.100000000000001" customHeight="1">
      <c r="A150" s="32">
        <v>142</v>
      </c>
      <c r="B150" s="32" t="s">
        <v>1021</v>
      </c>
      <c r="C150" s="187" t="s">
        <v>310</v>
      </c>
      <c r="D150" s="187" t="s">
        <v>1022</v>
      </c>
      <c r="E150" s="32" t="s">
        <v>355</v>
      </c>
      <c r="F150" s="32" t="s">
        <v>94</v>
      </c>
      <c r="G150" s="32" t="s">
        <v>117</v>
      </c>
      <c r="H150" s="32" t="s">
        <v>112</v>
      </c>
      <c r="I150" s="32" t="s">
        <v>176</v>
      </c>
      <c r="J150" s="32">
        <f>VLOOKUP(B150,NGHEDOC!$D$9:$F$216,3,0)</f>
        <v>13</v>
      </c>
      <c r="K150" s="30">
        <f>VLOOKUP(B150,NOI!$C$10:$V$217,8,0)</f>
        <v>11</v>
      </c>
      <c r="L150" s="30">
        <f>VLOOKUP(B150,NGHEDOC!$D$9:$F$216,2,0)</f>
        <v>22</v>
      </c>
      <c r="M150" s="30">
        <f>VLOOKUP(B150,VIET!$C$9:$M$216,9,0)</f>
        <v>4</v>
      </c>
      <c r="N150" s="30">
        <f t="shared" si="7"/>
        <v>50</v>
      </c>
      <c r="O150" s="30" t="str">
        <f t="shared" si="8"/>
        <v>Không đạt</v>
      </c>
      <c r="P150" s="187"/>
      <c r="Q150" s="12">
        <f t="shared" si="9"/>
        <v>46</v>
      </c>
    </row>
    <row r="151" spans="1:17" s="12" customFormat="1" ht="20.100000000000001" customHeight="1">
      <c r="A151" s="32">
        <v>143</v>
      </c>
      <c r="B151" s="32" t="s">
        <v>1024</v>
      </c>
      <c r="C151" s="187" t="s">
        <v>1025</v>
      </c>
      <c r="D151" s="187" t="s">
        <v>1026</v>
      </c>
      <c r="E151" s="32" t="s">
        <v>1027</v>
      </c>
      <c r="F151" s="32" t="s">
        <v>92</v>
      </c>
      <c r="G151" s="32" t="s">
        <v>97</v>
      </c>
      <c r="H151" s="32" t="s">
        <v>102</v>
      </c>
      <c r="I151" s="32" t="s">
        <v>1303</v>
      </c>
      <c r="J151" s="32">
        <f>VLOOKUP(B151,NGHEDOC!$D$9:$F$216,3,0)</f>
        <v>13</v>
      </c>
      <c r="K151" s="30">
        <f>VLOOKUP(B151,NOI!$C$10:$V$217,8,0)</f>
        <v>11</v>
      </c>
      <c r="L151" s="30">
        <f>VLOOKUP(B151,NGHEDOC!$D$9:$F$216,2,0)</f>
        <v>30</v>
      </c>
      <c r="M151" s="30">
        <f>VLOOKUP(B151,VIET!$C$9:$M$216,9,0)</f>
        <v>2</v>
      </c>
      <c r="N151" s="30">
        <f t="shared" si="7"/>
        <v>56</v>
      </c>
      <c r="O151" s="30" t="str">
        <f t="shared" si="8"/>
        <v>Không đạt</v>
      </c>
      <c r="P151" s="187"/>
      <c r="Q151" s="12">
        <f t="shared" si="9"/>
        <v>54</v>
      </c>
    </row>
    <row r="152" spans="1:17" s="12" customFormat="1" ht="20.100000000000001" customHeight="1">
      <c r="A152" s="32">
        <v>144</v>
      </c>
      <c r="B152" s="32" t="s">
        <v>1029</v>
      </c>
      <c r="C152" s="187" t="s">
        <v>630</v>
      </c>
      <c r="D152" s="187" t="s">
        <v>1026</v>
      </c>
      <c r="E152" s="32" t="s">
        <v>1030</v>
      </c>
      <c r="F152" s="32" t="s">
        <v>92</v>
      </c>
      <c r="G152" s="32" t="s">
        <v>95</v>
      </c>
      <c r="H152" s="32" t="s">
        <v>363</v>
      </c>
      <c r="I152" s="32" t="s">
        <v>374</v>
      </c>
      <c r="J152" s="32">
        <f>VLOOKUP(B152,NGHEDOC!$D$9:$F$216,3,0)</f>
        <v>14</v>
      </c>
      <c r="K152" s="30">
        <f>VLOOKUP(B152,NOI!$C$10:$V$217,8,0)</f>
        <v>12</v>
      </c>
      <c r="L152" s="30">
        <f>VLOOKUP(B152,NGHEDOC!$D$9:$F$216,2,0)</f>
        <v>34</v>
      </c>
      <c r="M152" s="30">
        <f>VLOOKUP(B152,VIET!$C$9:$M$216,9,0)</f>
        <v>1</v>
      </c>
      <c r="N152" s="30">
        <f t="shared" si="7"/>
        <v>61</v>
      </c>
      <c r="O152" s="30" t="str">
        <f t="shared" si="8"/>
        <v>Không đạt</v>
      </c>
      <c r="P152" s="187"/>
      <c r="Q152" s="12">
        <f t="shared" si="9"/>
        <v>60</v>
      </c>
    </row>
    <row r="153" spans="1:17" s="12" customFormat="1" ht="20.100000000000001" customHeight="1">
      <c r="A153" s="32">
        <v>145</v>
      </c>
      <c r="B153" s="32" t="s">
        <v>1032</v>
      </c>
      <c r="C153" s="187" t="s">
        <v>1033</v>
      </c>
      <c r="D153" s="187" t="s">
        <v>1026</v>
      </c>
      <c r="E153" s="32" t="s">
        <v>329</v>
      </c>
      <c r="F153" s="32" t="s">
        <v>92</v>
      </c>
      <c r="G153" s="32" t="s">
        <v>95</v>
      </c>
      <c r="H153" s="32" t="s">
        <v>99</v>
      </c>
      <c r="I153" s="32" t="s">
        <v>374</v>
      </c>
      <c r="J153" s="32">
        <f>VLOOKUP(B153,NGHEDOC!$D$9:$F$216,3,0)</f>
        <v>21</v>
      </c>
      <c r="K153" s="30">
        <f>VLOOKUP(B153,NOI!$C$10:$V$217,8,0)</f>
        <v>13</v>
      </c>
      <c r="L153" s="30">
        <f>VLOOKUP(B153,NGHEDOC!$D$9:$F$216,2,0)</f>
        <v>37</v>
      </c>
      <c r="M153" s="30">
        <f>VLOOKUP(B153,VIET!$C$9:$M$216,9,0)</f>
        <v>1</v>
      </c>
      <c r="N153" s="30">
        <f t="shared" si="7"/>
        <v>72</v>
      </c>
      <c r="O153" s="30" t="str">
        <f t="shared" si="8"/>
        <v>A2</v>
      </c>
      <c r="P153" s="187"/>
      <c r="Q153" s="12">
        <f t="shared" si="9"/>
        <v>71</v>
      </c>
    </row>
    <row r="154" spans="1:17" s="12" customFormat="1" ht="20.100000000000001" customHeight="1">
      <c r="A154" s="32">
        <v>146</v>
      </c>
      <c r="B154" s="32" t="s">
        <v>1035</v>
      </c>
      <c r="C154" s="187" t="s">
        <v>1036</v>
      </c>
      <c r="D154" s="187" t="s">
        <v>1037</v>
      </c>
      <c r="E154" s="32" t="s">
        <v>1038</v>
      </c>
      <c r="F154" s="32" t="s">
        <v>94</v>
      </c>
      <c r="G154" s="32" t="s">
        <v>95</v>
      </c>
      <c r="H154" s="32" t="s">
        <v>228</v>
      </c>
      <c r="I154" s="32" t="s">
        <v>1291</v>
      </c>
      <c r="J154" s="32">
        <f>VLOOKUP(B154,NGHEDOC!$D$9:$F$216,3,0)</f>
        <v>24</v>
      </c>
      <c r="K154" s="30">
        <f>VLOOKUP(B154,NOI!$C$10:$V$217,8,0)</f>
        <v>12</v>
      </c>
      <c r="L154" s="30">
        <f>VLOOKUP(B154,NGHEDOC!$D$9:$F$216,2,0)</f>
        <v>39</v>
      </c>
      <c r="M154" s="30">
        <f>VLOOKUP(B154,VIET!$C$9:$M$216,9,0)</f>
        <v>5</v>
      </c>
      <c r="N154" s="30">
        <f t="shared" si="7"/>
        <v>80</v>
      </c>
      <c r="O154" s="30" t="str">
        <f t="shared" si="8"/>
        <v>B1</v>
      </c>
      <c r="P154" s="187"/>
      <c r="Q154" s="12">
        <f t="shared" si="9"/>
        <v>75</v>
      </c>
    </row>
    <row r="155" spans="1:17" s="12" customFormat="1" ht="20.100000000000001" customHeight="1">
      <c r="A155" s="32">
        <v>147</v>
      </c>
      <c r="B155" s="32" t="s">
        <v>1040</v>
      </c>
      <c r="C155" s="187" t="s">
        <v>1041</v>
      </c>
      <c r="D155" s="187" t="s">
        <v>1037</v>
      </c>
      <c r="E155" s="32" t="s">
        <v>1042</v>
      </c>
      <c r="F155" s="32" t="s">
        <v>92</v>
      </c>
      <c r="G155" s="32" t="s">
        <v>95</v>
      </c>
      <c r="H155" s="32" t="s">
        <v>104</v>
      </c>
      <c r="I155" s="32" t="s">
        <v>227</v>
      </c>
      <c r="J155" s="32">
        <f>VLOOKUP(B155,NGHEDOC!$D$9:$F$216,3,0)</f>
        <v>20</v>
      </c>
      <c r="K155" s="30">
        <f>VLOOKUP(B155,NOI!$C$10:$V$217,8,0)</f>
        <v>12</v>
      </c>
      <c r="L155" s="30">
        <f>VLOOKUP(B155,NGHEDOC!$D$9:$F$216,2,0)</f>
        <v>45</v>
      </c>
      <c r="M155" s="30">
        <f>VLOOKUP(B155,VIET!$C$9:$M$216,9,0)</f>
        <v>4</v>
      </c>
      <c r="N155" s="30">
        <f t="shared" si="7"/>
        <v>81</v>
      </c>
      <c r="O155" s="30" t="str">
        <f t="shared" si="8"/>
        <v>B1</v>
      </c>
      <c r="P155" s="187"/>
      <c r="Q155" s="12">
        <f t="shared" si="9"/>
        <v>77</v>
      </c>
    </row>
    <row r="156" spans="1:17" s="12" customFormat="1" ht="20.100000000000001" customHeight="1">
      <c r="A156" s="32">
        <v>148</v>
      </c>
      <c r="B156" s="32" t="s">
        <v>1080</v>
      </c>
      <c r="C156" s="187" t="s">
        <v>1081</v>
      </c>
      <c r="D156" s="187" t="s">
        <v>156</v>
      </c>
      <c r="E156" s="32" t="s">
        <v>1082</v>
      </c>
      <c r="F156" s="32" t="s">
        <v>92</v>
      </c>
      <c r="G156" s="32" t="s">
        <v>95</v>
      </c>
      <c r="H156" s="32" t="s">
        <v>167</v>
      </c>
      <c r="I156" s="32" t="s">
        <v>227</v>
      </c>
      <c r="J156" s="32">
        <f>VLOOKUP(B156,NGHEDOC!$D$9:$F$216,3,0)</f>
        <v>21</v>
      </c>
      <c r="K156" s="30">
        <f>VLOOKUP(B156,NOI!$C$10:$V$217,8,0)</f>
        <v>12</v>
      </c>
      <c r="L156" s="30">
        <f>VLOOKUP(B156,NGHEDOC!$D$9:$F$216,2,0)</f>
        <v>34</v>
      </c>
      <c r="M156" s="30">
        <f>VLOOKUP(B156,VIET!$C$9:$M$216,9,0)</f>
        <v>3</v>
      </c>
      <c r="N156" s="30">
        <f t="shared" si="7"/>
        <v>70</v>
      </c>
      <c r="O156" s="30" t="str">
        <f t="shared" si="8"/>
        <v>A2</v>
      </c>
      <c r="P156" s="187"/>
      <c r="Q156" s="12">
        <f t="shared" si="9"/>
        <v>67</v>
      </c>
    </row>
    <row r="157" spans="1:17" s="12" customFormat="1" ht="20.100000000000001" customHeight="1">
      <c r="A157" s="32">
        <v>149</v>
      </c>
      <c r="B157" s="32" t="s">
        <v>1084</v>
      </c>
      <c r="C157" s="187" t="s">
        <v>1085</v>
      </c>
      <c r="D157" s="187" t="s">
        <v>1086</v>
      </c>
      <c r="E157" s="32" t="s">
        <v>1087</v>
      </c>
      <c r="F157" s="32" t="s">
        <v>92</v>
      </c>
      <c r="G157" s="32" t="s">
        <v>155</v>
      </c>
      <c r="H157" s="32" t="s">
        <v>169</v>
      </c>
      <c r="I157" s="32" t="s">
        <v>375</v>
      </c>
      <c r="J157" s="32">
        <f>VLOOKUP(B157,NGHEDOC!$D$9:$F$216,3,0)</f>
        <v>15</v>
      </c>
      <c r="K157" s="30">
        <f>VLOOKUP(B157,NOI!$C$10:$V$217,8,0)</f>
        <v>12</v>
      </c>
      <c r="L157" s="30">
        <f>VLOOKUP(B157,NGHEDOC!$D$9:$F$216,2,0)</f>
        <v>29</v>
      </c>
      <c r="M157" s="30">
        <f>VLOOKUP(B157,VIET!$C$9:$M$216,9,0)</f>
        <v>3</v>
      </c>
      <c r="N157" s="30">
        <f t="shared" si="7"/>
        <v>59</v>
      </c>
      <c r="O157" s="30" t="str">
        <f t="shared" si="8"/>
        <v>Không đạt</v>
      </c>
      <c r="P157" s="187"/>
      <c r="Q157" s="12">
        <f t="shared" si="9"/>
        <v>56</v>
      </c>
    </row>
    <row r="158" spans="1:17" s="12" customFormat="1" ht="20.100000000000001" customHeight="1">
      <c r="A158" s="32">
        <v>150</v>
      </c>
      <c r="B158" s="32" t="s">
        <v>1089</v>
      </c>
      <c r="C158" s="187" t="s">
        <v>1090</v>
      </c>
      <c r="D158" s="187" t="s">
        <v>1086</v>
      </c>
      <c r="E158" s="32" t="s">
        <v>1091</v>
      </c>
      <c r="F158" s="32" t="s">
        <v>92</v>
      </c>
      <c r="G158" s="32" t="s">
        <v>97</v>
      </c>
      <c r="H158" s="32" t="s">
        <v>109</v>
      </c>
      <c r="I158" s="32" t="s">
        <v>1318</v>
      </c>
      <c r="J158" s="32">
        <f>VLOOKUP(B158,NGHEDOC!$D$9:$F$216,3,0)</f>
        <v>19</v>
      </c>
      <c r="K158" s="30">
        <f>VLOOKUP(B158,NOI!$C$10:$V$217,8,0)</f>
        <v>10</v>
      </c>
      <c r="L158" s="30">
        <f>VLOOKUP(B158,NGHEDOC!$D$9:$F$216,2,0)</f>
        <v>26</v>
      </c>
      <c r="M158" s="30">
        <f>VLOOKUP(B158,VIET!$C$9:$M$216,9,0)</f>
        <v>5</v>
      </c>
      <c r="N158" s="30">
        <f t="shared" si="7"/>
        <v>60</v>
      </c>
      <c r="O158" s="30" t="str">
        <f t="shared" si="8"/>
        <v>Không đạt</v>
      </c>
      <c r="P158" s="187"/>
      <c r="Q158" s="12">
        <f t="shared" si="9"/>
        <v>55</v>
      </c>
    </row>
    <row r="159" spans="1:17" s="12" customFormat="1" ht="20.100000000000001" customHeight="1">
      <c r="A159" s="32">
        <v>151</v>
      </c>
      <c r="B159" s="32" t="s">
        <v>1093</v>
      </c>
      <c r="C159" s="187" t="s">
        <v>1094</v>
      </c>
      <c r="D159" s="187" t="s">
        <v>1086</v>
      </c>
      <c r="E159" s="32" t="s">
        <v>1095</v>
      </c>
      <c r="F159" s="32" t="s">
        <v>92</v>
      </c>
      <c r="G159" s="32" t="s">
        <v>95</v>
      </c>
      <c r="H159" s="32" t="s">
        <v>229</v>
      </c>
      <c r="I159" s="32" t="s">
        <v>1280</v>
      </c>
      <c r="J159" s="32">
        <f>VLOOKUP(B159,NGHEDOC!$D$9:$F$216,3,0)</f>
        <v>20</v>
      </c>
      <c r="K159" s="30">
        <f>VLOOKUP(B159,NOI!$C$10:$V$217,8,0)</f>
        <v>14</v>
      </c>
      <c r="L159" s="30">
        <f>VLOOKUP(B159,NGHEDOC!$D$9:$F$216,2,0)</f>
        <v>47</v>
      </c>
      <c r="M159" s="30">
        <f>VLOOKUP(B159,VIET!$C$9:$M$216,9,0)</f>
        <v>5</v>
      </c>
      <c r="N159" s="30">
        <f t="shared" si="7"/>
        <v>86</v>
      </c>
      <c r="O159" s="30" t="str">
        <f t="shared" si="8"/>
        <v>B1</v>
      </c>
      <c r="P159" s="187"/>
      <c r="Q159" s="12">
        <f t="shared" si="9"/>
        <v>81</v>
      </c>
    </row>
    <row r="160" spans="1:17" s="12" customFormat="1" ht="20.100000000000001" customHeight="1">
      <c r="A160" s="32">
        <v>152</v>
      </c>
      <c r="B160" s="32" t="s">
        <v>1097</v>
      </c>
      <c r="C160" s="187" t="s">
        <v>63</v>
      </c>
      <c r="D160" s="187" t="s">
        <v>1098</v>
      </c>
      <c r="E160" s="32" t="s">
        <v>1099</v>
      </c>
      <c r="F160" s="32" t="s">
        <v>94</v>
      </c>
      <c r="G160" s="32" t="s">
        <v>95</v>
      </c>
      <c r="H160" s="32" t="s">
        <v>99</v>
      </c>
      <c r="I160" s="32" t="s">
        <v>1280</v>
      </c>
      <c r="J160" s="32">
        <f>VLOOKUP(B160,NGHEDOC!$D$9:$F$216,3,0)</f>
        <v>22</v>
      </c>
      <c r="K160" s="30">
        <f>VLOOKUP(B160,NOI!$C$10:$V$217,8,0)</f>
        <v>11</v>
      </c>
      <c r="L160" s="30">
        <f>VLOOKUP(B160,NGHEDOC!$D$9:$F$216,2,0)</f>
        <v>43</v>
      </c>
      <c r="M160" s="30">
        <f>VLOOKUP(B160,VIET!$C$9:$M$216,9,0)</f>
        <v>3</v>
      </c>
      <c r="N160" s="30">
        <f t="shared" si="7"/>
        <v>79</v>
      </c>
      <c r="O160" s="30" t="str">
        <f t="shared" si="8"/>
        <v>A2</v>
      </c>
      <c r="P160" s="187"/>
      <c r="Q160" s="12">
        <f t="shared" si="9"/>
        <v>76</v>
      </c>
    </row>
    <row r="161" spans="1:17" s="12" customFormat="1" ht="20.100000000000001" customHeight="1">
      <c r="A161" s="32">
        <v>153</v>
      </c>
      <c r="B161" s="32" t="s">
        <v>1101</v>
      </c>
      <c r="C161" s="187" t="s">
        <v>1102</v>
      </c>
      <c r="D161" s="187" t="s">
        <v>157</v>
      </c>
      <c r="E161" s="32" t="s">
        <v>1103</v>
      </c>
      <c r="F161" s="32" t="s">
        <v>94</v>
      </c>
      <c r="G161" s="32" t="s">
        <v>95</v>
      </c>
      <c r="H161" s="32" t="s">
        <v>99</v>
      </c>
      <c r="I161" s="32" t="s">
        <v>235</v>
      </c>
      <c r="J161" s="32">
        <f>VLOOKUP(B161,NGHEDOC!$D$9:$F$216,3,0)</f>
        <v>18</v>
      </c>
      <c r="K161" s="30">
        <f>VLOOKUP(B161,NOI!$C$10:$V$217,8,0)</f>
        <v>9</v>
      </c>
      <c r="L161" s="30">
        <f>VLOOKUP(B161,NGHEDOC!$D$9:$F$216,2,0)</f>
        <v>18</v>
      </c>
      <c r="M161" s="30">
        <f>VLOOKUP(B161,VIET!$C$9:$M$216,9,0)</f>
        <v>3</v>
      </c>
      <c r="N161" s="30">
        <f t="shared" si="7"/>
        <v>48</v>
      </c>
      <c r="O161" s="30" t="str">
        <f t="shared" si="8"/>
        <v>Không đạt</v>
      </c>
      <c r="P161" s="187"/>
      <c r="Q161" s="12">
        <f t="shared" si="9"/>
        <v>45</v>
      </c>
    </row>
    <row r="162" spans="1:17" s="12" customFormat="1" ht="20.100000000000001" customHeight="1">
      <c r="A162" s="32">
        <v>154</v>
      </c>
      <c r="B162" s="32" t="s">
        <v>1105</v>
      </c>
      <c r="C162" s="187" t="s">
        <v>818</v>
      </c>
      <c r="D162" s="187" t="s">
        <v>157</v>
      </c>
      <c r="E162" s="32" t="s">
        <v>678</v>
      </c>
      <c r="F162" s="32" t="s">
        <v>94</v>
      </c>
      <c r="G162" s="32" t="s">
        <v>95</v>
      </c>
      <c r="H162" s="32" t="s">
        <v>99</v>
      </c>
      <c r="I162" s="32" t="s">
        <v>1280</v>
      </c>
      <c r="J162" s="32">
        <f>VLOOKUP(B162,NGHEDOC!$D$9:$F$216,3,0)</f>
        <v>18</v>
      </c>
      <c r="K162" s="30">
        <f>VLOOKUP(B162,NOI!$C$10:$V$217,8,0)</f>
        <v>11.5</v>
      </c>
      <c r="L162" s="30">
        <f>VLOOKUP(B162,NGHEDOC!$D$9:$F$216,2,0)</f>
        <v>22</v>
      </c>
      <c r="M162" s="30">
        <f>VLOOKUP(B162,VIET!$C$9:$M$216,9,0)</f>
        <v>3</v>
      </c>
      <c r="N162" s="30">
        <f t="shared" si="7"/>
        <v>54.5</v>
      </c>
      <c r="O162" s="30" t="str">
        <f t="shared" si="8"/>
        <v>Không đạt</v>
      </c>
      <c r="P162" s="187"/>
      <c r="Q162" s="12">
        <f t="shared" si="9"/>
        <v>51.5</v>
      </c>
    </row>
    <row r="163" spans="1:17" s="12" customFormat="1" ht="20.100000000000001" customHeight="1">
      <c r="A163" s="32">
        <v>155</v>
      </c>
      <c r="B163" s="32" t="s">
        <v>1108</v>
      </c>
      <c r="C163" s="187" t="s">
        <v>1109</v>
      </c>
      <c r="D163" s="187" t="s">
        <v>157</v>
      </c>
      <c r="E163" s="32" t="s">
        <v>1110</v>
      </c>
      <c r="F163" s="32" t="s">
        <v>94</v>
      </c>
      <c r="G163" s="32" t="s">
        <v>97</v>
      </c>
      <c r="H163" s="32" t="s">
        <v>101</v>
      </c>
      <c r="I163" s="32" t="s">
        <v>1294</v>
      </c>
      <c r="J163" s="32">
        <f>VLOOKUP(B163,NGHEDOC!$D$9:$F$216,3,0)</f>
        <v>4</v>
      </c>
      <c r="K163" s="30">
        <f>VLOOKUP(B163,NOI!$C$10:$V$217,8,0)</f>
        <v>9</v>
      </c>
      <c r="L163" s="30">
        <f>VLOOKUP(B163,NGHEDOC!$D$9:$F$216,2,0)</f>
        <v>14</v>
      </c>
      <c r="M163" s="30">
        <f>VLOOKUP(B163,VIET!$C$9:$M$216,9,0)</f>
        <v>3</v>
      </c>
      <c r="N163" s="30">
        <f t="shared" si="7"/>
        <v>30</v>
      </c>
      <c r="O163" s="30" t="str">
        <f t="shared" si="8"/>
        <v>Không đạt</v>
      </c>
      <c r="P163" s="187"/>
      <c r="Q163" s="12">
        <f t="shared" si="9"/>
        <v>27</v>
      </c>
    </row>
    <row r="164" spans="1:17" s="12" customFormat="1" ht="20.100000000000001" customHeight="1">
      <c r="A164" s="32">
        <v>156</v>
      </c>
      <c r="B164" s="32" t="s">
        <v>1112</v>
      </c>
      <c r="C164" s="187" t="s">
        <v>1113</v>
      </c>
      <c r="D164" s="187" t="s">
        <v>157</v>
      </c>
      <c r="E164" s="32" t="s">
        <v>322</v>
      </c>
      <c r="F164" s="32" t="s">
        <v>94</v>
      </c>
      <c r="G164" s="32" t="s">
        <v>95</v>
      </c>
      <c r="H164" s="32" t="s">
        <v>99</v>
      </c>
      <c r="I164" s="32" t="s">
        <v>374</v>
      </c>
      <c r="J164" s="32">
        <f>VLOOKUP(B164,NGHEDOC!$D$9:$F$216,3,0)</f>
        <v>20</v>
      </c>
      <c r="K164" s="30">
        <f>VLOOKUP(B164,NOI!$C$10:$V$217,8,0)</f>
        <v>12</v>
      </c>
      <c r="L164" s="30">
        <f>VLOOKUP(B164,NGHEDOC!$D$9:$F$216,2,0)</f>
        <v>41</v>
      </c>
      <c r="M164" s="30">
        <f>VLOOKUP(B164,VIET!$C$9:$M$216,9,0)</f>
        <v>4</v>
      </c>
      <c r="N164" s="30">
        <f t="shared" si="7"/>
        <v>77</v>
      </c>
      <c r="O164" s="30" t="str">
        <f t="shared" si="8"/>
        <v>A2</v>
      </c>
      <c r="P164" s="187"/>
      <c r="Q164" s="12">
        <f t="shared" si="9"/>
        <v>73</v>
      </c>
    </row>
    <row r="165" spans="1:17" s="12" customFormat="1" ht="20.100000000000001" customHeight="1">
      <c r="A165" s="32">
        <v>157</v>
      </c>
      <c r="B165" s="32" t="s">
        <v>1115</v>
      </c>
      <c r="C165" s="187" t="s">
        <v>1116</v>
      </c>
      <c r="D165" s="187" t="s">
        <v>157</v>
      </c>
      <c r="E165" s="32" t="s">
        <v>1117</v>
      </c>
      <c r="F165" s="32" t="s">
        <v>94</v>
      </c>
      <c r="G165" s="32" t="s">
        <v>95</v>
      </c>
      <c r="H165" s="32" t="s">
        <v>1118</v>
      </c>
      <c r="I165" s="32" t="s">
        <v>1291</v>
      </c>
      <c r="J165" s="32">
        <f>VLOOKUP(B165,NGHEDOC!$D$9:$F$216,3,0)</f>
        <v>19</v>
      </c>
      <c r="K165" s="30">
        <f>VLOOKUP(B165,NOI!$C$10:$V$217,8,0)</f>
        <v>12</v>
      </c>
      <c r="L165" s="30">
        <f>VLOOKUP(B165,NGHEDOC!$D$9:$F$216,2,0)</f>
        <v>51</v>
      </c>
      <c r="M165" s="30">
        <f>VLOOKUP(B165,VIET!$C$9:$M$216,9,0)</f>
        <v>5</v>
      </c>
      <c r="N165" s="30">
        <f t="shared" si="7"/>
        <v>87</v>
      </c>
      <c r="O165" s="30" t="str">
        <f t="shared" si="8"/>
        <v>B1</v>
      </c>
      <c r="P165" s="187"/>
      <c r="Q165" s="12">
        <f t="shared" si="9"/>
        <v>82</v>
      </c>
    </row>
    <row r="166" spans="1:17" s="12" customFormat="1" ht="20.100000000000001" customHeight="1">
      <c r="A166" s="32">
        <v>158</v>
      </c>
      <c r="B166" s="32" t="s">
        <v>1120</v>
      </c>
      <c r="C166" s="187" t="s">
        <v>1121</v>
      </c>
      <c r="D166" s="187" t="s">
        <v>1122</v>
      </c>
      <c r="E166" s="32" t="s">
        <v>1123</v>
      </c>
      <c r="F166" s="32" t="s">
        <v>92</v>
      </c>
      <c r="G166" s="32" t="s">
        <v>95</v>
      </c>
      <c r="H166" s="32" t="s">
        <v>103</v>
      </c>
      <c r="I166" s="32" t="s">
        <v>367</v>
      </c>
      <c r="J166" s="32">
        <f>VLOOKUP(B166,NGHEDOC!$D$9:$F$216,3,0)</f>
        <v>19</v>
      </c>
      <c r="K166" s="30">
        <f>VLOOKUP(B166,NOI!$C$10:$V$217,8,0)</f>
        <v>10</v>
      </c>
      <c r="L166" s="30">
        <f>VLOOKUP(B166,NGHEDOC!$D$9:$F$216,2,0)</f>
        <v>29</v>
      </c>
      <c r="M166" s="30">
        <f>VLOOKUP(B166,VIET!$C$9:$M$216,9,0)</f>
        <v>3</v>
      </c>
      <c r="N166" s="30">
        <f t="shared" si="7"/>
        <v>61</v>
      </c>
      <c r="O166" s="30" t="str">
        <f t="shared" si="8"/>
        <v>Không đạt</v>
      </c>
      <c r="P166" s="187"/>
      <c r="Q166" s="12">
        <f t="shared" si="9"/>
        <v>58</v>
      </c>
    </row>
    <row r="167" spans="1:17" s="12" customFormat="1" ht="20.100000000000001" customHeight="1">
      <c r="A167" s="32">
        <v>159</v>
      </c>
      <c r="B167" s="32" t="s">
        <v>1125</v>
      </c>
      <c r="C167" s="187" t="s">
        <v>110</v>
      </c>
      <c r="D167" s="187" t="s">
        <v>1126</v>
      </c>
      <c r="E167" s="32" t="s">
        <v>1127</v>
      </c>
      <c r="F167" s="32" t="s">
        <v>92</v>
      </c>
      <c r="G167" s="32" t="s">
        <v>591</v>
      </c>
      <c r="H167" s="32" t="s">
        <v>362</v>
      </c>
      <c r="I167" s="32" t="s">
        <v>1319</v>
      </c>
      <c r="J167" s="32">
        <f>VLOOKUP(B167,NGHEDOC!$D$9:$F$216,3,0)</f>
        <v>15</v>
      </c>
      <c r="K167" s="30">
        <f>VLOOKUP(B167,NOI!$C$10:$V$217,8,0)</f>
        <v>9</v>
      </c>
      <c r="L167" s="30">
        <f>VLOOKUP(B167,NGHEDOC!$D$9:$F$216,2,0)</f>
        <v>25</v>
      </c>
      <c r="M167" s="30">
        <f>VLOOKUP(B167,VIET!$C$9:$M$216,9,0)</f>
        <v>2</v>
      </c>
      <c r="N167" s="30">
        <f t="shared" si="7"/>
        <v>51</v>
      </c>
      <c r="O167" s="30" t="str">
        <f t="shared" si="8"/>
        <v>Không đạt</v>
      </c>
      <c r="P167" s="187"/>
      <c r="Q167" s="12">
        <f t="shared" si="9"/>
        <v>49</v>
      </c>
    </row>
    <row r="168" spans="1:17" s="12" customFormat="1" ht="20.100000000000001" customHeight="1">
      <c r="A168" s="32">
        <v>160</v>
      </c>
      <c r="B168" s="32" t="s">
        <v>1129</v>
      </c>
      <c r="C168" s="187" t="s">
        <v>1130</v>
      </c>
      <c r="D168" s="187" t="s">
        <v>1131</v>
      </c>
      <c r="E168" s="32" t="s">
        <v>736</v>
      </c>
      <c r="F168" s="32" t="s">
        <v>94</v>
      </c>
      <c r="G168" s="32" t="s">
        <v>95</v>
      </c>
      <c r="H168" s="32" t="s">
        <v>102</v>
      </c>
      <c r="I168" s="32" t="s">
        <v>374</v>
      </c>
      <c r="J168" s="32">
        <f>VLOOKUP(B168,NGHEDOC!$D$9:$F$216,3,0)</f>
        <v>14</v>
      </c>
      <c r="K168" s="30">
        <f>VLOOKUP(B168,NOI!$C$10:$V$217,8,0)</f>
        <v>12</v>
      </c>
      <c r="L168" s="30">
        <f>VLOOKUP(B168,NGHEDOC!$D$9:$F$216,2,0)</f>
        <v>46</v>
      </c>
      <c r="M168" s="30">
        <f>VLOOKUP(B168,VIET!$C$9:$M$216,9,0)</f>
        <v>1</v>
      </c>
      <c r="N168" s="30">
        <f t="shared" si="7"/>
        <v>73</v>
      </c>
      <c r="O168" s="30" t="str">
        <f t="shared" si="8"/>
        <v>A2</v>
      </c>
      <c r="P168" s="187"/>
      <c r="Q168" s="12">
        <f t="shared" si="9"/>
        <v>72</v>
      </c>
    </row>
    <row r="169" spans="1:17" s="12" customFormat="1" ht="20.100000000000001" customHeight="1">
      <c r="A169" s="32">
        <v>161</v>
      </c>
      <c r="B169" s="32" t="s">
        <v>1133</v>
      </c>
      <c r="C169" s="187" t="s">
        <v>1134</v>
      </c>
      <c r="D169" s="187" t="s">
        <v>213</v>
      </c>
      <c r="E169" s="32" t="s">
        <v>1135</v>
      </c>
      <c r="F169" s="32" t="s">
        <v>92</v>
      </c>
      <c r="G169" s="32" t="s">
        <v>95</v>
      </c>
      <c r="H169" s="32" t="s">
        <v>362</v>
      </c>
      <c r="I169" s="32" t="s">
        <v>1320</v>
      </c>
      <c r="J169" s="32">
        <f>VLOOKUP(B169,NGHEDOC!$D$9:$F$216,3,0)</f>
        <v>9</v>
      </c>
      <c r="K169" s="30">
        <f>VLOOKUP(B169,NOI!$C$10:$V$217,8,0)</f>
        <v>10</v>
      </c>
      <c r="L169" s="30">
        <f>VLOOKUP(B169,NGHEDOC!$D$9:$F$216,2,0)</f>
        <v>29</v>
      </c>
      <c r="M169" s="30">
        <f>VLOOKUP(B169,VIET!$C$9:$M$216,9,0)</f>
        <v>2</v>
      </c>
      <c r="N169" s="30">
        <f t="shared" si="7"/>
        <v>50</v>
      </c>
      <c r="O169" s="30" t="str">
        <f t="shared" si="8"/>
        <v>Không đạt</v>
      </c>
      <c r="P169" s="187"/>
      <c r="Q169" s="12">
        <f t="shared" si="9"/>
        <v>48</v>
      </c>
    </row>
    <row r="170" spans="1:17" s="12" customFormat="1" ht="20.100000000000001" customHeight="1">
      <c r="A170" s="32">
        <v>162</v>
      </c>
      <c r="B170" s="32" t="s">
        <v>1137</v>
      </c>
      <c r="C170" s="187" t="s">
        <v>1066</v>
      </c>
      <c r="D170" s="187" t="s">
        <v>213</v>
      </c>
      <c r="E170" s="32" t="s">
        <v>1138</v>
      </c>
      <c r="F170" s="32" t="s">
        <v>92</v>
      </c>
      <c r="G170" s="32" t="s">
        <v>95</v>
      </c>
      <c r="H170" s="32" t="s">
        <v>99</v>
      </c>
      <c r="I170" s="32" t="s">
        <v>1321</v>
      </c>
      <c r="J170" s="32">
        <f>VLOOKUP(B170,NGHEDOC!$D$9:$F$216,3,0)</f>
        <v>6</v>
      </c>
      <c r="K170" s="30">
        <f>VLOOKUP(B170,NOI!$C$10:$V$217,8,0)</f>
        <v>10</v>
      </c>
      <c r="L170" s="30">
        <f>VLOOKUP(B170,NGHEDOC!$D$9:$F$216,2,0)</f>
        <v>39</v>
      </c>
      <c r="M170" s="30">
        <f>VLOOKUP(B170,VIET!$C$9:$M$216,9,0)</f>
        <v>1</v>
      </c>
      <c r="N170" s="30">
        <f t="shared" si="7"/>
        <v>56</v>
      </c>
      <c r="O170" s="30" t="str">
        <f t="shared" si="8"/>
        <v>Không đạt</v>
      </c>
      <c r="P170" s="187"/>
      <c r="Q170" s="12">
        <f t="shared" ref="Q170:Q201" si="10">SUM(J170:L170)</f>
        <v>55</v>
      </c>
    </row>
    <row r="171" spans="1:17" s="12" customFormat="1" ht="20.100000000000001" customHeight="1">
      <c r="A171" s="32">
        <v>163</v>
      </c>
      <c r="B171" s="32" t="s">
        <v>1140</v>
      </c>
      <c r="C171" s="187" t="s">
        <v>63</v>
      </c>
      <c r="D171" s="187" t="s">
        <v>347</v>
      </c>
      <c r="E171" s="32" t="s">
        <v>1141</v>
      </c>
      <c r="F171" s="32" t="s">
        <v>94</v>
      </c>
      <c r="G171" s="32" t="s">
        <v>95</v>
      </c>
      <c r="H171" s="32" t="s">
        <v>98</v>
      </c>
      <c r="I171" s="32" t="s">
        <v>1281</v>
      </c>
      <c r="J171" s="32">
        <f>VLOOKUP(B171,NGHEDOC!$D$9:$F$216,3,0)</f>
        <v>13</v>
      </c>
      <c r="K171" s="30">
        <f>VLOOKUP(B171,NOI!$C$10:$V$217,8,0)</f>
        <v>8</v>
      </c>
      <c r="L171" s="30">
        <f>VLOOKUP(B171,NGHEDOC!$D$9:$F$216,2,0)</f>
        <v>19</v>
      </c>
      <c r="M171" s="30">
        <f>VLOOKUP(B171,VIET!$C$9:$M$216,9,0)</f>
        <v>4</v>
      </c>
      <c r="N171" s="30">
        <f t="shared" si="7"/>
        <v>44</v>
      </c>
      <c r="O171" s="30" t="str">
        <f t="shared" si="8"/>
        <v>Không đạt</v>
      </c>
      <c r="P171" s="187"/>
      <c r="Q171" s="12">
        <f t="shared" si="10"/>
        <v>40</v>
      </c>
    </row>
    <row r="172" spans="1:17" s="12" customFormat="1" ht="20.100000000000001" customHeight="1">
      <c r="A172" s="32">
        <v>164</v>
      </c>
      <c r="B172" s="32" t="s">
        <v>1143</v>
      </c>
      <c r="C172" s="187" t="s">
        <v>1144</v>
      </c>
      <c r="D172" s="187" t="s">
        <v>1145</v>
      </c>
      <c r="E172" s="32" t="s">
        <v>1146</v>
      </c>
      <c r="F172" s="32" t="s">
        <v>92</v>
      </c>
      <c r="G172" s="32" t="s">
        <v>95</v>
      </c>
      <c r="H172" s="32" t="s">
        <v>228</v>
      </c>
      <c r="I172" s="32" t="s">
        <v>374</v>
      </c>
      <c r="J172" s="32">
        <f>VLOOKUP(B172,NGHEDOC!$D$9:$F$216,3,0)</f>
        <v>21</v>
      </c>
      <c r="K172" s="30">
        <f>VLOOKUP(B172,NOI!$C$10:$V$217,8,0)</f>
        <v>11</v>
      </c>
      <c r="L172" s="30">
        <f>VLOOKUP(B172,NGHEDOC!$D$9:$F$216,2,0)</f>
        <v>47</v>
      </c>
      <c r="M172" s="30">
        <f>VLOOKUP(B172,VIET!$C$9:$M$216,9,0)</f>
        <v>5</v>
      </c>
      <c r="N172" s="30">
        <f t="shared" si="7"/>
        <v>84</v>
      </c>
      <c r="O172" s="30" t="str">
        <f t="shared" si="8"/>
        <v>B1</v>
      </c>
      <c r="P172" s="187"/>
      <c r="Q172" s="12">
        <f t="shared" si="10"/>
        <v>79</v>
      </c>
    </row>
    <row r="173" spans="1:17" s="12" customFormat="1" ht="20.100000000000001" customHeight="1">
      <c r="A173" s="32">
        <v>165</v>
      </c>
      <c r="B173" s="32" t="s">
        <v>1148</v>
      </c>
      <c r="C173" s="187" t="s">
        <v>1149</v>
      </c>
      <c r="D173" s="187" t="s">
        <v>1150</v>
      </c>
      <c r="E173" s="32" t="s">
        <v>1151</v>
      </c>
      <c r="F173" s="32" t="s">
        <v>92</v>
      </c>
      <c r="G173" s="32" t="s">
        <v>100</v>
      </c>
      <c r="H173" s="32" t="s">
        <v>104</v>
      </c>
      <c r="I173" s="32" t="s">
        <v>367</v>
      </c>
      <c r="J173" s="32">
        <f>VLOOKUP(B173,NGHEDOC!$D$9:$F$216,3,0)</f>
        <v>15</v>
      </c>
      <c r="K173" s="30">
        <f>VLOOKUP(B173,NOI!$C$10:$V$217,8,0)</f>
        <v>10</v>
      </c>
      <c r="L173" s="30">
        <f>VLOOKUP(B173,NGHEDOC!$D$9:$F$216,2,0)</f>
        <v>32</v>
      </c>
      <c r="M173" s="30">
        <f>VLOOKUP(B173,VIET!$C$9:$M$216,9,0)</f>
        <v>4</v>
      </c>
      <c r="N173" s="30">
        <f t="shared" si="7"/>
        <v>61</v>
      </c>
      <c r="O173" s="30" t="str">
        <f t="shared" si="8"/>
        <v>Không đạt</v>
      </c>
      <c r="P173" s="187"/>
      <c r="Q173" s="12">
        <f t="shared" si="10"/>
        <v>57</v>
      </c>
    </row>
    <row r="174" spans="1:17" s="12" customFormat="1" ht="20.100000000000001" customHeight="1">
      <c r="A174" s="32">
        <v>166</v>
      </c>
      <c r="B174" s="32" t="s">
        <v>1153</v>
      </c>
      <c r="C174" s="187" t="s">
        <v>700</v>
      </c>
      <c r="D174" s="187" t="s">
        <v>1154</v>
      </c>
      <c r="E174" s="32" t="s">
        <v>1155</v>
      </c>
      <c r="F174" s="32" t="s">
        <v>94</v>
      </c>
      <c r="G174" s="32" t="s">
        <v>95</v>
      </c>
      <c r="H174" s="32" t="s">
        <v>99</v>
      </c>
      <c r="I174" s="32" t="s">
        <v>1289</v>
      </c>
      <c r="J174" s="32">
        <f>VLOOKUP(B174,NGHEDOC!$D$9:$F$216,3,0)</f>
        <v>13</v>
      </c>
      <c r="K174" s="30">
        <f>VLOOKUP(B174,NOI!$C$10:$V$217,8,0)</f>
        <v>11</v>
      </c>
      <c r="L174" s="30">
        <f>VLOOKUP(B174,NGHEDOC!$D$9:$F$216,2,0)</f>
        <v>50</v>
      </c>
      <c r="M174" s="30">
        <f>VLOOKUP(B174,VIET!$C$9:$M$216,9,0)</f>
        <v>4</v>
      </c>
      <c r="N174" s="30">
        <f t="shared" si="7"/>
        <v>78</v>
      </c>
      <c r="O174" s="30" t="str">
        <f t="shared" si="8"/>
        <v>A2</v>
      </c>
      <c r="P174" s="187"/>
      <c r="Q174" s="12">
        <f t="shared" si="10"/>
        <v>74</v>
      </c>
    </row>
    <row r="175" spans="1:17" s="12" customFormat="1" ht="20.100000000000001" customHeight="1">
      <c r="A175" s="32">
        <v>167</v>
      </c>
      <c r="B175" s="32" t="s">
        <v>1157</v>
      </c>
      <c r="C175" s="187" t="s">
        <v>780</v>
      </c>
      <c r="D175" s="187" t="s">
        <v>1158</v>
      </c>
      <c r="E175" s="32" t="s">
        <v>1159</v>
      </c>
      <c r="F175" s="32" t="s">
        <v>92</v>
      </c>
      <c r="G175" s="32" t="s">
        <v>95</v>
      </c>
      <c r="H175" s="32" t="s">
        <v>169</v>
      </c>
      <c r="I175" s="32" t="s">
        <v>227</v>
      </c>
      <c r="J175" s="32">
        <f>VLOOKUP(B175,NGHEDOC!$D$9:$F$216,3,0)</f>
        <v>22</v>
      </c>
      <c r="K175" s="30">
        <f>VLOOKUP(B175,NOI!$C$10:$V$217,8,0)</f>
        <v>8</v>
      </c>
      <c r="L175" s="30">
        <f>VLOOKUP(B175,NGHEDOC!$D$9:$F$216,2,0)</f>
        <v>24</v>
      </c>
      <c r="M175" s="30">
        <f>VLOOKUP(B175,VIET!$C$9:$M$216,9,0)</f>
        <v>3</v>
      </c>
      <c r="N175" s="30">
        <f t="shared" si="7"/>
        <v>57</v>
      </c>
      <c r="O175" s="30" t="str">
        <f t="shared" si="8"/>
        <v>Không đạt</v>
      </c>
      <c r="P175" s="187"/>
      <c r="Q175" s="12">
        <f t="shared" si="10"/>
        <v>54</v>
      </c>
    </row>
    <row r="176" spans="1:17" s="12" customFormat="1" ht="20.100000000000001" customHeight="1">
      <c r="A176" s="32">
        <v>168</v>
      </c>
      <c r="B176" s="32" t="s">
        <v>1161</v>
      </c>
      <c r="C176" s="187" t="s">
        <v>202</v>
      </c>
      <c r="D176" s="187" t="s">
        <v>160</v>
      </c>
      <c r="E176" s="32" t="s">
        <v>1042</v>
      </c>
      <c r="F176" s="32" t="s">
        <v>94</v>
      </c>
      <c r="G176" s="32" t="s">
        <v>100</v>
      </c>
      <c r="H176" s="32" t="s">
        <v>104</v>
      </c>
      <c r="I176" s="32" t="s">
        <v>196</v>
      </c>
      <c r="J176" s="32">
        <f>VLOOKUP(B176,NGHEDOC!$D$9:$F$216,3,0)</f>
        <v>18</v>
      </c>
      <c r="K176" s="30">
        <f>VLOOKUP(B176,NOI!$C$10:$V$217,8,0)</f>
        <v>10</v>
      </c>
      <c r="L176" s="30">
        <f>VLOOKUP(B176,NGHEDOC!$D$9:$F$216,2,0)</f>
        <v>43</v>
      </c>
      <c r="M176" s="30">
        <f>VLOOKUP(B176,VIET!$C$9:$M$216,9,0)</f>
        <v>4</v>
      </c>
      <c r="N176" s="30">
        <f t="shared" si="7"/>
        <v>75</v>
      </c>
      <c r="O176" s="30" t="str">
        <f t="shared" si="8"/>
        <v>A2</v>
      </c>
      <c r="P176" s="187"/>
      <c r="Q176" s="12">
        <f t="shared" si="10"/>
        <v>71</v>
      </c>
    </row>
    <row r="177" spans="1:17" s="12" customFormat="1" ht="20.100000000000001" customHeight="1">
      <c r="A177" s="32">
        <v>169</v>
      </c>
      <c r="B177" s="32" t="s">
        <v>348</v>
      </c>
      <c r="C177" s="187" t="s">
        <v>349</v>
      </c>
      <c r="D177" s="187" t="s">
        <v>190</v>
      </c>
      <c r="E177" s="32" t="s">
        <v>350</v>
      </c>
      <c r="F177" s="32" t="s">
        <v>94</v>
      </c>
      <c r="G177" s="32" t="s">
        <v>95</v>
      </c>
      <c r="H177" s="32" t="s">
        <v>101</v>
      </c>
      <c r="I177" s="32" t="s">
        <v>235</v>
      </c>
      <c r="J177" s="32">
        <f>VLOOKUP(B177,NGHEDOC!$D$9:$F$216,3,0)</f>
        <v>20</v>
      </c>
      <c r="K177" s="30">
        <f>VLOOKUP(B177,NOI!$C$10:$V$217,8,0)</f>
        <v>12</v>
      </c>
      <c r="L177" s="30">
        <f>VLOOKUP(B177,NGHEDOC!$D$9:$F$216,2,0)</f>
        <v>42</v>
      </c>
      <c r="M177" s="30">
        <f>VLOOKUP(B177,VIET!$C$9:$M$216,9,0)</f>
        <v>3</v>
      </c>
      <c r="N177" s="30">
        <f t="shared" si="7"/>
        <v>77</v>
      </c>
      <c r="O177" s="30" t="str">
        <f t="shared" si="8"/>
        <v>A2</v>
      </c>
      <c r="P177" s="187"/>
      <c r="Q177" s="12">
        <f t="shared" si="10"/>
        <v>74</v>
      </c>
    </row>
    <row r="178" spans="1:17" s="12" customFormat="1" ht="20.100000000000001" customHeight="1">
      <c r="A178" s="32">
        <v>170</v>
      </c>
      <c r="B178" s="32" t="s">
        <v>1164</v>
      </c>
      <c r="C178" s="187" t="s">
        <v>1165</v>
      </c>
      <c r="D178" s="187" t="s">
        <v>352</v>
      </c>
      <c r="E178" s="32" t="s">
        <v>1166</v>
      </c>
      <c r="F178" s="32" t="s">
        <v>94</v>
      </c>
      <c r="G178" s="32" t="s">
        <v>97</v>
      </c>
      <c r="H178" s="32" t="s">
        <v>99</v>
      </c>
      <c r="I178" s="32" t="s">
        <v>1281</v>
      </c>
      <c r="J178" s="32">
        <f>VLOOKUP(B178,NGHEDOC!$D$9:$F$216,3,0)</f>
        <v>24</v>
      </c>
      <c r="K178" s="30">
        <f>VLOOKUP(B178,NOI!$C$10:$V$217,8,0)</f>
        <v>12</v>
      </c>
      <c r="L178" s="30">
        <f>VLOOKUP(B178,NGHEDOC!$D$9:$F$216,2,0)</f>
        <v>48</v>
      </c>
      <c r="M178" s="30">
        <f>VLOOKUP(B178,VIET!$C$9:$M$216,9,0)</f>
        <v>4</v>
      </c>
      <c r="N178" s="30">
        <f t="shared" si="7"/>
        <v>88</v>
      </c>
      <c r="O178" s="30" t="str">
        <f t="shared" si="8"/>
        <v>B1</v>
      </c>
      <c r="P178" s="187"/>
      <c r="Q178" s="12">
        <f t="shared" si="10"/>
        <v>84</v>
      </c>
    </row>
    <row r="179" spans="1:17" s="12" customFormat="1" ht="20.100000000000001" customHeight="1">
      <c r="A179" s="32">
        <v>171</v>
      </c>
      <c r="B179" s="32" t="s">
        <v>1168</v>
      </c>
      <c r="C179" s="187" t="s">
        <v>63</v>
      </c>
      <c r="D179" s="187" t="s">
        <v>352</v>
      </c>
      <c r="E179" s="32" t="s">
        <v>1169</v>
      </c>
      <c r="F179" s="32" t="s">
        <v>94</v>
      </c>
      <c r="G179" s="32" t="s">
        <v>95</v>
      </c>
      <c r="H179" s="32" t="s">
        <v>165</v>
      </c>
      <c r="I179" s="32" t="s">
        <v>1290</v>
      </c>
      <c r="J179" s="32">
        <f>VLOOKUP(B179,NGHEDOC!$D$9:$F$216,3,0)</f>
        <v>22</v>
      </c>
      <c r="K179" s="30">
        <f>VLOOKUP(B179,NOI!$C$10:$V$217,8,0)</f>
        <v>10</v>
      </c>
      <c r="L179" s="30">
        <f>VLOOKUP(B179,NGHEDOC!$D$9:$F$216,2,0)</f>
        <v>39</v>
      </c>
      <c r="M179" s="30">
        <f>VLOOKUP(B179,VIET!$C$9:$M$216,9,0)</f>
        <v>3</v>
      </c>
      <c r="N179" s="30">
        <f t="shared" si="7"/>
        <v>74</v>
      </c>
      <c r="O179" s="30" t="str">
        <f t="shared" si="8"/>
        <v>A2</v>
      </c>
      <c r="P179" s="187"/>
      <c r="Q179" s="12">
        <f t="shared" si="10"/>
        <v>71</v>
      </c>
    </row>
    <row r="180" spans="1:17" s="12" customFormat="1" ht="20.100000000000001" customHeight="1">
      <c r="A180" s="32">
        <v>172</v>
      </c>
      <c r="B180" s="32" t="s">
        <v>1171</v>
      </c>
      <c r="C180" s="187" t="s">
        <v>110</v>
      </c>
      <c r="D180" s="187" t="s">
        <v>352</v>
      </c>
      <c r="E180" s="32" t="s">
        <v>1172</v>
      </c>
      <c r="F180" s="32" t="s">
        <v>92</v>
      </c>
      <c r="G180" s="32" t="s">
        <v>95</v>
      </c>
      <c r="H180" s="32" t="s">
        <v>166</v>
      </c>
      <c r="I180" s="32" t="s">
        <v>374</v>
      </c>
      <c r="J180" s="32">
        <f>VLOOKUP(B180,NGHEDOC!$D$9:$F$216,3,0)</f>
        <v>24</v>
      </c>
      <c r="K180" s="30">
        <f>VLOOKUP(B180,NOI!$C$10:$V$217,8,0)</f>
        <v>9</v>
      </c>
      <c r="L180" s="30">
        <f>VLOOKUP(B180,NGHEDOC!$D$9:$F$216,2,0)</f>
        <v>36</v>
      </c>
      <c r="M180" s="30">
        <f>VLOOKUP(B180,VIET!$C$9:$M$216,9,0)</f>
        <v>4</v>
      </c>
      <c r="N180" s="30">
        <f t="shared" si="7"/>
        <v>73</v>
      </c>
      <c r="O180" s="30" t="str">
        <f t="shared" si="8"/>
        <v>A2</v>
      </c>
      <c r="P180" s="187"/>
      <c r="Q180" s="12">
        <f t="shared" si="10"/>
        <v>69</v>
      </c>
    </row>
    <row r="181" spans="1:17" s="12" customFormat="1" ht="20.100000000000001" customHeight="1">
      <c r="A181" s="32">
        <v>173</v>
      </c>
      <c r="B181" s="32" t="s">
        <v>1174</v>
      </c>
      <c r="C181" s="187" t="s">
        <v>1175</v>
      </c>
      <c r="D181" s="187" t="s">
        <v>352</v>
      </c>
      <c r="E181" s="32" t="s">
        <v>1176</v>
      </c>
      <c r="F181" s="32" t="s">
        <v>94</v>
      </c>
      <c r="G181" s="32" t="s">
        <v>95</v>
      </c>
      <c r="H181" s="32" t="s">
        <v>104</v>
      </c>
      <c r="I181" s="32" t="s">
        <v>231</v>
      </c>
      <c r="J181" s="32">
        <f>VLOOKUP(B181,NGHEDOC!$D$9:$F$216,3,0)</f>
        <v>22</v>
      </c>
      <c r="K181" s="30">
        <f>VLOOKUP(B181,NOI!$C$10:$V$217,8,0)</f>
        <v>12</v>
      </c>
      <c r="L181" s="30">
        <f>VLOOKUP(B181,NGHEDOC!$D$9:$F$216,2,0)</f>
        <v>44</v>
      </c>
      <c r="M181" s="30">
        <f>VLOOKUP(B181,VIET!$C$9:$M$216,9,0)</f>
        <v>4</v>
      </c>
      <c r="N181" s="30">
        <f t="shared" si="7"/>
        <v>82</v>
      </c>
      <c r="O181" s="30" t="str">
        <f t="shared" si="8"/>
        <v>B1</v>
      </c>
      <c r="P181" s="187"/>
      <c r="Q181" s="12">
        <f t="shared" si="10"/>
        <v>78</v>
      </c>
    </row>
    <row r="182" spans="1:17" s="12" customFormat="1" ht="20.100000000000001" customHeight="1">
      <c r="A182" s="32">
        <v>174</v>
      </c>
      <c r="B182" s="32" t="s">
        <v>1044</v>
      </c>
      <c r="C182" s="187" t="s">
        <v>360</v>
      </c>
      <c r="D182" s="187" t="s">
        <v>1045</v>
      </c>
      <c r="E182" s="32" t="s">
        <v>1046</v>
      </c>
      <c r="F182" s="32" t="s">
        <v>92</v>
      </c>
      <c r="G182" s="32" t="s">
        <v>1047</v>
      </c>
      <c r="H182" s="32" t="s">
        <v>99</v>
      </c>
      <c r="I182" s="32" t="s">
        <v>1294</v>
      </c>
      <c r="J182" s="32">
        <f>VLOOKUP(B182,NGHEDOC!$D$9:$F$216,3,0)</f>
        <v>11</v>
      </c>
      <c r="K182" s="30">
        <f>VLOOKUP(B182,NOI!$C$10:$V$217,8,0)</f>
        <v>10</v>
      </c>
      <c r="L182" s="30">
        <f>VLOOKUP(B182,NGHEDOC!$D$9:$F$216,2,0)</f>
        <v>44</v>
      </c>
      <c r="M182" s="30">
        <f>VLOOKUP(B182,VIET!$C$9:$M$216,9,0)</f>
        <v>4</v>
      </c>
      <c r="N182" s="30">
        <f t="shared" si="7"/>
        <v>69</v>
      </c>
      <c r="O182" s="30" t="str">
        <f t="shared" si="8"/>
        <v>A2</v>
      </c>
      <c r="P182" s="187"/>
      <c r="Q182" s="12">
        <f t="shared" si="10"/>
        <v>65</v>
      </c>
    </row>
    <row r="183" spans="1:17" s="12" customFormat="1" ht="20.100000000000001" customHeight="1">
      <c r="A183" s="32">
        <v>175</v>
      </c>
      <c r="B183" s="32" t="s">
        <v>1049</v>
      </c>
      <c r="C183" s="187" t="s">
        <v>1322</v>
      </c>
      <c r="D183" s="187" t="s">
        <v>1045</v>
      </c>
      <c r="E183" s="32" t="s">
        <v>1051</v>
      </c>
      <c r="F183" s="32" t="s">
        <v>92</v>
      </c>
      <c r="G183" s="32" t="s">
        <v>95</v>
      </c>
      <c r="H183" s="32" t="s">
        <v>101</v>
      </c>
      <c r="I183" s="32" t="s">
        <v>1323</v>
      </c>
      <c r="J183" s="32">
        <f>VLOOKUP(B183,NGHEDOC!$D$9:$F$216,3,0)</f>
        <v>21</v>
      </c>
      <c r="K183" s="30">
        <f>VLOOKUP(B183,NOI!$C$10:$V$217,8,0)</f>
        <v>10</v>
      </c>
      <c r="L183" s="30">
        <f>VLOOKUP(B183,NGHEDOC!$D$9:$F$216,2,0)</f>
        <v>15</v>
      </c>
      <c r="M183" s="30">
        <f>VLOOKUP(B183,VIET!$C$9:$M$216,9,0)</f>
        <v>2</v>
      </c>
      <c r="N183" s="30">
        <f t="shared" si="7"/>
        <v>48</v>
      </c>
      <c r="O183" s="30" t="str">
        <f t="shared" si="8"/>
        <v>Không đạt</v>
      </c>
      <c r="P183" s="187"/>
      <c r="Q183" s="12">
        <f t="shared" si="10"/>
        <v>46</v>
      </c>
    </row>
    <row r="184" spans="1:17" s="12" customFormat="1" ht="20.100000000000001" customHeight="1">
      <c r="A184" s="32">
        <v>176</v>
      </c>
      <c r="B184" s="32" t="s">
        <v>1053</v>
      </c>
      <c r="C184" s="187" t="s">
        <v>1054</v>
      </c>
      <c r="D184" s="187" t="s">
        <v>1055</v>
      </c>
      <c r="E184" s="32" t="s">
        <v>1056</v>
      </c>
      <c r="F184" s="32" t="s">
        <v>92</v>
      </c>
      <c r="G184" s="32" t="s">
        <v>95</v>
      </c>
      <c r="H184" s="32" t="s">
        <v>99</v>
      </c>
      <c r="I184" s="32" t="s">
        <v>366</v>
      </c>
      <c r="J184" s="32">
        <f>VLOOKUP(B184,NGHEDOC!$D$9:$F$216,3,0)</f>
        <v>24</v>
      </c>
      <c r="K184" s="30">
        <f>VLOOKUP(B184,NOI!$C$10:$V$217,8,0)</f>
        <v>10</v>
      </c>
      <c r="L184" s="30">
        <f>VLOOKUP(B184,NGHEDOC!$D$9:$F$216,2,0)</f>
        <v>23</v>
      </c>
      <c r="M184" s="30">
        <f>VLOOKUP(B184,VIET!$C$9:$M$216,9,0)</f>
        <v>4</v>
      </c>
      <c r="N184" s="30">
        <f t="shared" si="7"/>
        <v>61</v>
      </c>
      <c r="O184" s="30" t="str">
        <f t="shared" si="8"/>
        <v>Không đạt</v>
      </c>
      <c r="P184" s="187"/>
      <c r="Q184" s="12">
        <f t="shared" si="10"/>
        <v>57</v>
      </c>
    </row>
    <row r="185" spans="1:17" s="12" customFormat="1" ht="20.100000000000001" customHeight="1">
      <c r="A185" s="32">
        <v>177</v>
      </c>
      <c r="B185" s="32" t="s">
        <v>1058</v>
      </c>
      <c r="C185" s="187" t="s">
        <v>63</v>
      </c>
      <c r="D185" s="187" t="s">
        <v>1059</v>
      </c>
      <c r="E185" s="32" t="s">
        <v>1060</v>
      </c>
      <c r="F185" s="32" t="s">
        <v>94</v>
      </c>
      <c r="G185" s="32" t="s">
        <v>95</v>
      </c>
      <c r="H185" s="32" t="s">
        <v>109</v>
      </c>
      <c r="I185" s="32" t="s">
        <v>1298</v>
      </c>
      <c r="J185" s="32" t="str">
        <f>VLOOKUP(B185,NGHEDOC!$D$9:$F$216,3,0)</f>
        <v>-</v>
      </c>
      <c r="K185" s="30" t="str">
        <f>VLOOKUP(B185,NOI!$C$10:$V$217,8,0)</f>
        <v>-</v>
      </c>
      <c r="L185" s="30" t="str">
        <f>VLOOKUP(B185,NGHEDOC!$D$9:$F$216,2,0)</f>
        <v>-</v>
      </c>
      <c r="M185" s="30" t="str">
        <f>VLOOKUP(B185,VIET!$C$9:$M$216,9,0)</f>
        <v>-</v>
      </c>
      <c r="N185" s="30">
        <f t="shared" si="7"/>
        <v>0</v>
      </c>
      <c r="O185" s="30" t="str">
        <f t="shared" si="8"/>
        <v>Không đạt</v>
      </c>
      <c r="P185" s="187" t="s">
        <v>297</v>
      </c>
      <c r="Q185" s="12">
        <f t="shared" si="10"/>
        <v>0</v>
      </c>
    </row>
    <row r="186" spans="1:17" s="12" customFormat="1" ht="20.100000000000001" customHeight="1">
      <c r="A186" s="32">
        <v>178</v>
      </c>
      <c r="B186" s="32" t="s">
        <v>1062</v>
      </c>
      <c r="C186" s="187" t="s">
        <v>191</v>
      </c>
      <c r="D186" s="187" t="s">
        <v>1063</v>
      </c>
      <c r="E186" s="32" t="s">
        <v>306</v>
      </c>
      <c r="F186" s="32" t="s">
        <v>92</v>
      </c>
      <c r="G186" s="32" t="s">
        <v>95</v>
      </c>
      <c r="H186" s="32" t="s">
        <v>109</v>
      </c>
      <c r="I186" s="32" t="s">
        <v>196</v>
      </c>
      <c r="J186" s="32">
        <f>VLOOKUP(B186,NGHEDOC!$D$9:$F$216,3,0)</f>
        <v>21</v>
      </c>
      <c r="K186" s="30">
        <f>VLOOKUP(B186,NOI!$C$10:$V$217,8,0)</f>
        <v>13</v>
      </c>
      <c r="L186" s="30">
        <f>VLOOKUP(B186,NGHEDOC!$D$9:$F$216,2,0)</f>
        <v>45</v>
      </c>
      <c r="M186" s="30">
        <f>VLOOKUP(B186,VIET!$C$9:$M$216,9,0)</f>
        <v>5</v>
      </c>
      <c r="N186" s="30">
        <f t="shared" si="7"/>
        <v>84</v>
      </c>
      <c r="O186" s="30" t="str">
        <f t="shared" si="8"/>
        <v>B1</v>
      </c>
      <c r="P186" s="187"/>
      <c r="Q186" s="12">
        <f t="shared" si="10"/>
        <v>79</v>
      </c>
    </row>
    <row r="187" spans="1:17" s="12" customFormat="1" ht="20.100000000000001" customHeight="1">
      <c r="A187" s="32">
        <v>179</v>
      </c>
      <c r="B187" s="32" t="s">
        <v>1065</v>
      </c>
      <c r="C187" s="187" t="s">
        <v>1066</v>
      </c>
      <c r="D187" s="187" t="s">
        <v>1063</v>
      </c>
      <c r="E187" s="32" t="s">
        <v>1067</v>
      </c>
      <c r="F187" s="32" t="s">
        <v>92</v>
      </c>
      <c r="G187" s="32" t="s">
        <v>95</v>
      </c>
      <c r="H187" s="32" t="s">
        <v>99</v>
      </c>
      <c r="I187" s="32" t="s">
        <v>180</v>
      </c>
      <c r="J187" s="32">
        <f>VLOOKUP(B187,NGHEDOC!$D$9:$F$216,3,0)</f>
        <v>23</v>
      </c>
      <c r="K187" s="30">
        <f>VLOOKUP(B187,NOI!$C$10:$V$217,8,0)</f>
        <v>13</v>
      </c>
      <c r="L187" s="30">
        <f>VLOOKUP(B187,NGHEDOC!$D$9:$F$216,2,0)</f>
        <v>23</v>
      </c>
      <c r="M187" s="30">
        <f>VLOOKUP(B187,VIET!$C$9:$M$216,9,0)</f>
        <v>5</v>
      </c>
      <c r="N187" s="30">
        <f t="shared" si="7"/>
        <v>64</v>
      </c>
      <c r="O187" s="30" t="str">
        <f t="shared" si="8"/>
        <v>Không đạt</v>
      </c>
      <c r="P187" s="187"/>
      <c r="Q187" s="12">
        <f t="shared" si="10"/>
        <v>59</v>
      </c>
    </row>
    <row r="188" spans="1:17" s="12" customFormat="1" ht="20.100000000000001" customHeight="1">
      <c r="A188" s="32">
        <v>180</v>
      </c>
      <c r="B188" s="32" t="s">
        <v>1069</v>
      </c>
      <c r="C188" s="187" t="s">
        <v>202</v>
      </c>
      <c r="D188" s="187" t="s">
        <v>1070</v>
      </c>
      <c r="E188" s="32" t="s">
        <v>864</v>
      </c>
      <c r="F188" s="32" t="s">
        <v>94</v>
      </c>
      <c r="G188" s="32" t="s">
        <v>100</v>
      </c>
      <c r="H188" s="32" t="s">
        <v>96</v>
      </c>
      <c r="I188" s="32" t="s">
        <v>1303</v>
      </c>
      <c r="J188" s="32">
        <f>VLOOKUP(B188,NGHEDOC!$D$9:$F$216,3,0)</f>
        <v>15</v>
      </c>
      <c r="K188" s="30">
        <f>VLOOKUP(B188,NOI!$C$10:$V$217,8,0)</f>
        <v>12</v>
      </c>
      <c r="L188" s="30">
        <f>VLOOKUP(B188,NGHEDOC!$D$9:$F$216,2,0)</f>
        <v>40</v>
      </c>
      <c r="M188" s="30">
        <f>VLOOKUP(B188,VIET!$C$9:$M$216,9,0)</f>
        <v>4</v>
      </c>
      <c r="N188" s="30">
        <f t="shared" si="7"/>
        <v>71</v>
      </c>
      <c r="O188" s="30" t="str">
        <f t="shared" si="8"/>
        <v>A2</v>
      </c>
      <c r="P188" s="187"/>
      <c r="Q188" s="12">
        <f t="shared" si="10"/>
        <v>67</v>
      </c>
    </row>
    <row r="189" spans="1:17" s="12" customFormat="1" ht="20.100000000000001" customHeight="1">
      <c r="A189" s="32">
        <v>181</v>
      </c>
      <c r="B189" s="32" t="s">
        <v>1178</v>
      </c>
      <c r="C189" s="187" t="s">
        <v>1179</v>
      </c>
      <c r="D189" s="187" t="s">
        <v>1180</v>
      </c>
      <c r="E189" s="32" t="s">
        <v>1181</v>
      </c>
      <c r="F189" s="32" t="s">
        <v>94</v>
      </c>
      <c r="G189" s="32" t="s">
        <v>97</v>
      </c>
      <c r="H189" s="32" t="s">
        <v>96</v>
      </c>
      <c r="I189" s="32" t="s">
        <v>365</v>
      </c>
      <c r="J189" s="32">
        <f>VLOOKUP(B189,NGHEDOC!$D$9:$F$216,3,0)</f>
        <v>20</v>
      </c>
      <c r="K189" s="30">
        <f>VLOOKUP(B189,NOI!$C$10:$V$217,8,0)</f>
        <v>9</v>
      </c>
      <c r="L189" s="30">
        <f>VLOOKUP(B189,NGHEDOC!$D$9:$F$216,2,0)</f>
        <v>41</v>
      </c>
      <c r="M189" s="30">
        <f>VLOOKUP(B189,VIET!$C$9:$M$216,9,0)</f>
        <v>4</v>
      </c>
      <c r="N189" s="30">
        <f t="shared" si="7"/>
        <v>74</v>
      </c>
      <c r="O189" s="30" t="str">
        <f t="shared" si="8"/>
        <v>A2</v>
      </c>
      <c r="P189" s="187"/>
      <c r="Q189" s="12">
        <f t="shared" si="10"/>
        <v>70</v>
      </c>
    </row>
    <row r="190" spans="1:17" s="12" customFormat="1" ht="20.100000000000001" customHeight="1">
      <c r="A190" s="32">
        <v>182</v>
      </c>
      <c r="B190" s="32" t="s">
        <v>1183</v>
      </c>
      <c r="C190" s="187" t="s">
        <v>339</v>
      </c>
      <c r="D190" s="187" t="s">
        <v>1184</v>
      </c>
      <c r="E190" s="32" t="s">
        <v>1185</v>
      </c>
      <c r="F190" s="32" t="s">
        <v>94</v>
      </c>
      <c r="G190" s="32" t="s">
        <v>95</v>
      </c>
      <c r="H190" s="32" t="s">
        <v>101</v>
      </c>
      <c r="I190" s="32" t="s">
        <v>180</v>
      </c>
      <c r="J190" s="32">
        <f>VLOOKUP(B190,NGHEDOC!$D$9:$F$216,3,0)</f>
        <v>21</v>
      </c>
      <c r="K190" s="30">
        <f>VLOOKUP(B190,NOI!$C$10:$V$217,8,0)</f>
        <v>12</v>
      </c>
      <c r="L190" s="30">
        <f>VLOOKUP(B190,NGHEDOC!$D$9:$F$216,2,0)</f>
        <v>41</v>
      </c>
      <c r="M190" s="30">
        <f>VLOOKUP(B190,VIET!$C$9:$M$216,9,0)</f>
        <v>5</v>
      </c>
      <c r="N190" s="30">
        <f t="shared" si="7"/>
        <v>79</v>
      </c>
      <c r="O190" s="30" t="str">
        <f t="shared" si="8"/>
        <v>A2</v>
      </c>
      <c r="P190" s="187"/>
      <c r="Q190" s="12">
        <f t="shared" si="10"/>
        <v>74</v>
      </c>
    </row>
    <row r="191" spans="1:17" s="12" customFormat="1" ht="20.100000000000001" customHeight="1">
      <c r="A191" s="32">
        <v>183</v>
      </c>
      <c r="B191" s="32" t="s">
        <v>1187</v>
      </c>
      <c r="C191" s="187" t="s">
        <v>786</v>
      </c>
      <c r="D191" s="187" t="s">
        <v>1184</v>
      </c>
      <c r="E191" s="32" t="s">
        <v>359</v>
      </c>
      <c r="F191" s="32" t="s">
        <v>94</v>
      </c>
      <c r="G191" s="32" t="s">
        <v>97</v>
      </c>
      <c r="H191" s="32" t="s">
        <v>101</v>
      </c>
      <c r="I191" s="32" t="s">
        <v>374</v>
      </c>
      <c r="J191" s="32">
        <f>VLOOKUP(B191,NGHEDOC!$D$9:$F$216,3,0)</f>
        <v>10</v>
      </c>
      <c r="K191" s="30">
        <f>VLOOKUP(B191,NOI!$C$10:$V$217,8,0)</f>
        <v>11</v>
      </c>
      <c r="L191" s="30">
        <f>VLOOKUP(B191,NGHEDOC!$D$9:$F$216,2,0)</f>
        <v>36</v>
      </c>
      <c r="M191" s="30">
        <f>VLOOKUP(B191,VIET!$C$9:$M$216,9,0)</f>
        <v>4</v>
      </c>
      <c r="N191" s="30">
        <f t="shared" si="7"/>
        <v>61</v>
      </c>
      <c r="O191" s="30" t="str">
        <f t="shared" si="8"/>
        <v>Không đạt</v>
      </c>
      <c r="P191" s="187"/>
      <c r="Q191" s="12">
        <f t="shared" si="10"/>
        <v>57</v>
      </c>
    </row>
    <row r="192" spans="1:17" s="12" customFormat="1" ht="20.100000000000001" customHeight="1">
      <c r="A192" s="32">
        <v>184</v>
      </c>
      <c r="B192" s="32" t="s">
        <v>1189</v>
      </c>
      <c r="C192" s="187" t="s">
        <v>597</v>
      </c>
      <c r="D192" s="187" t="s">
        <v>214</v>
      </c>
      <c r="E192" s="32" t="s">
        <v>1190</v>
      </c>
      <c r="F192" s="32" t="s">
        <v>94</v>
      </c>
      <c r="G192" s="32" t="s">
        <v>95</v>
      </c>
      <c r="H192" s="32" t="s">
        <v>99</v>
      </c>
      <c r="I192" s="32" t="s">
        <v>1291</v>
      </c>
      <c r="J192" s="32">
        <f>VLOOKUP(B192,NGHEDOC!$D$9:$F$216,3,0)</f>
        <v>23</v>
      </c>
      <c r="K192" s="30">
        <f>VLOOKUP(B192,NOI!$C$10:$V$217,8,0)</f>
        <v>12</v>
      </c>
      <c r="L192" s="30">
        <f>VLOOKUP(B192,NGHEDOC!$D$9:$F$216,2,0)</f>
        <v>47</v>
      </c>
      <c r="M192" s="30">
        <f>VLOOKUP(B192,VIET!$C$9:$M$216,9,0)</f>
        <v>3</v>
      </c>
      <c r="N192" s="30">
        <f t="shared" si="7"/>
        <v>85</v>
      </c>
      <c r="O192" s="30" t="str">
        <f t="shared" si="8"/>
        <v>B1</v>
      </c>
      <c r="P192" s="187"/>
      <c r="Q192" s="12">
        <f t="shared" si="10"/>
        <v>82</v>
      </c>
    </row>
    <row r="193" spans="1:17" s="12" customFormat="1" ht="20.100000000000001" customHeight="1">
      <c r="A193" s="32">
        <v>185</v>
      </c>
      <c r="B193" s="32" t="s">
        <v>1192</v>
      </c>
      <c r="C193" s="187" t="s">
        <v>1193</v>
      </c>
      <c r="D193" s="187" t="s">
        <v>214</v>
      </c>
      <c r="E193" s="32" t="s">
        <v>1194</v>
      </c>
      <c r="F193" s="32" t="s">
        <v>94</v>
      </c>
      <c r="G193" s="32" t="s">
        <v>100</v>
      </c>
      <c r="H193" s="32" t="s">
        <v>101</v>
      </c>
      <c r="I193" s="32" t="s">
        <v>1296</v>
      </c>
      <c r="J193" s="32">
        <f>VLOOKUP(B193,NGHEDOC!$D$9:$F$216,3,0)</f>
        <v>22</v>
      </c>
      <c r="K193" s="30">
        <f>VLOOKUP(B193,NOI!$C$10:$V$217,8,0)</f>
        <v>14</v>
      </c>
      <c r="L193" s="30">
        <f>VLOOKUP(B193,NGHEDOC!$D$9:$F$216,2,0)</f>
        <v>44</v>
      </c>
      <c r="M193" s="30">
        <f>VLOOKUP(B193,VIET!$C$9:$M$216,9,0)</f>
        <v>5</v>
      </c>
      <c r="N193" s="30">
        <f t="shared" si="7"/>
        <v>85</v>
      </c>
      <c r="O193" s="30" t="str">
        <f t="shared" si="8"/>
        <v>B1</v>
      </c>
      <c r="P193" s="187"/>
      <c r="Q193" s="12">
        <f t="shared" si="10"/>
        <v>80</v>
      </c>
    </row>
    <row r="194" spans="1:17" s="12" customFormat="1" ht="20.100000000000001" customHeight="1">
      <c r="A194" s="32">
        <v>186</v>
      </c>
      <c r="B194" s="32" t="s">
        <v>1196</v>
      </c>
      <c r="C194" s="187" t="s">
        <v>1197</v>
      </c>
      <c r="D194" s="187" t="s">
        <v>214</v>
      </c>
      <c r="E194" s="190" t="s">
        <v>1406</v>
      </c>
      <c r="F194" s="32" t="s">
        <v>94</v>
      </c>
      <c r="G194" s="32" t="s">
        <v>97</v>
      </c>
      <c r="H194" s="32" t="s">
        <v>96</v>
      </c>
      <c r="I194" s="32" t="s">
        <v>1291</v>
      </c>
      <c r="J194" s="32">
        <f>VLOOKUP(B194,NGHEDOC!$D$9:$F$216,3,0)</f>
        <v>19</v>
      </c>
      <c r="K194" s="30">
        <f>VLOOKUP(B194,NOI!$C$10:$V$217,8,0)</f>
        <v>12</v>
      </c>
      <c r="L194" s="30">
        <f>VLOOKUP(B194,NGHEDOC!$D$9:$F$216,2,0)</f>
        <v>47</v>
      </c>
      <c r="M194" s="30">
        <f>VLOOKUP(B194,VIET!$C$9:$M$216,9,0)</f>
        <v>4</v>
      </c>
      <c r="N194" s="30">
        <f t="shared" si="7"/>
        <v>82</v>
      </c>
      <c r="O194" s="30" t="str">
        <f t="shared" si="8"/>
        <v>B1</v>
      </c>
      <c r="P194" s="187"/>
      <c r="Q194" s="12">
        <f t="shared" si="10"/>
        <v>78</v>
      </c>
    </row>
    <row r="195" spans="1:17" s="12" customFormat="1" ht="20.100000000000001" customHeight="1">
      <c r="A195" s="32">
        <v>187</v>
      </c>
      <c r="B195" s="32" t="s">
        <v>1199</v>
      </c>
      <c r="C195" s="187" t="s">
        <v>207</v>
      </c>
      <c r="D195" s="187" t="s">
        <v>214</v>
      </c>
      <c r="E195" s="32" t="s">
        <v>1200</v>
      </c>
      <c r="F195" s="32" t="s">
        <v>94</v>
      </c>
      <c r="G195" s="32" t="s">
        <v>95</v>
      </c>
      <c r="H195" s="32" t="s">
        <v>99</v>
      </c>
      <c r="I195" s="32" t="s">
        <v>1307</v>
      </c>
      <c r="J195" s="32">
        <f>VLOOKUP(B195,NGHEDOC!$D$9:$F$216,3,0)</f>
        <v>6</v>
      </c>
      <c r="K195" s="30">
        <f>VLOOKUP(B195,NOI!$C$10:$V$217,8,0)</f>
        <v>7</v>
      </c>
      <c r="L195" s="30">
        <f>VLOOKUP(B195,NGHEDOC!$D$9:$F$216,2,0)</f>
        <v>22</v>
      </c>
      <c r="M195" s="30">
        <f>VLOOKUP(B195,VIET!$C$9:$M$216,9,0)</f>
        <v>3</v>
      </c>
      <c r="N195" s="30">
        <f t="shared" si="7"/>
        <v>38</v>
      </c>
      <c r="O195" s="30" t="str">
        <f t="shared" si="8"/>
        <v>Không đạt</v>
      </c>
      <c r="P195" s="187"/>
      <c r="Q195" s="12">
        <f t="shared" si="10"/>
        <v>35</v>
      </c>
    </row>
    <row r="196" spans="1:17" s="12" customFormat="1" ht="20.100000000000001" customHeight="1">
      <c r="A196" s="32">
        <v>188</v>
      </c>
      <c r="B196" s="32" t="s">
        <v>1202</v>
      </c>
      <c r="C196" s="187" t="s">
        <v>1203</v>
      </c>
      <c r="D196" s="187" t="s">
        <v>214</v>
      </c>
      <c r="E196" s="32" t="s">
        <v>1204</v>
      </c>
      <c r="F196" s="32" t="s">
        <v>94</v>
      </c>
      <c r="G196" s="32" t="s">
        <v>95</v>
      </c>
      <c r="H196" s="32" t="s">
        <v>99</v>
      </c>
      <c r="I196" s="32" t="s">
        <v>235</v>
      </c>
      <c r="J196" s="32">
        <f>VLOOKUP(B196,NGHEDOC!$D$9:$F$216,3,0)</f>
        <v>23</v>
      </c>
      <c r="K196" s="30">
        <f>VLOOKUP(B196,NOI!$C$10:$V$217,8,0)</f>
        <v>10</v>
      </c>
      <c r="L196" s="30">
        <f>VLOOKUP(B196,NGHEDOC!$D$9:$F$216,2,0)</f>
        <v>41</v>
      </c>
      <c r="M196" s="30">
        <f>VLOOKUP(B196,VIET!$C$9:$M$216,9,0)</f>
        <v>4</v>
      </c>
      <c r="N196" s="30">
        <f t="shared" si="7"/>
        <v>78</v>
      </c>
      <c r="O196" s="30" t="str">
        <f t="shared" si="8"/>
        <v>A2</v>
      </c>
      <c r="P196" s="187"/>
      <c r="Q196" s="12">
        <f t="shared" si="10"/>
        <v>74</v>
      </c>
    </row>
    <row r="197" spans="1:17" s="12" customFormat="1" ht="20.100000000000001" customHeight="1">
      <c r="A197" s="32">
        <v>189</v>
      </c>
      <c r="B197" s="32" t="s">
        <v>1206</v>
      </c>
      <c r="C197" s="187" t="s">
        <v>741</v>
      </c>
      <c r="D197" s="187" t="s">
        <v>356</v>
      </c>
      <c r="E197" s="32" t="s">
        <v>1207</v>
      </c>
      <c r="F197" s="32" t="s">
        <v>94</v>
      </c>
      <c r="G197" s="32" t="s">
        <v>95</v>
      </c>
      <c r="H197" s="32" t="s">
        <v>99</v>
      </c>
      <c r="I197" s="32" t="s">
        <v>235</v>
      </c>
      <c r="J197" s="32">
        <f>VLOOKUP(B197,NGHEDOC!$D$9:$F$216,3,0)</f>
        <v>22</v>
      </c>
      <c r="K197" s="30">
        <f>VLOOKUP(B197,NOI!$C$10:$V$217,8,0)</f>
        <v>9</v>
      </c>
      <c r="L197" s="30">
        <f>VLOOKUP(B197,NGHEDOC!$D$9:$F$216,2,0)</f>
        <v>40</v>
      </c>
      <c r="M197" s="30">
        <f>VLOOKUP(B197,VIET!$C$9:$M$216,9,0)</f>
        <v>4</v>
      </c>
      <c r="N197" s="30">
        <f t="shared" si="7"/>
        <v>75</v>
      </c>
      <c r="O197" s="30" t="str">
        <f t="shared" si="8"/>
        <v>A2</v>
      </c>
      <c r="P197" s="187"/>
      <c r="Q197" s="12">
        <f t="shared" si="10"/>
        <v>71</v>
      </c>
    </row>
    <row r="198" spans="1:17" s="12" customFormat="1" ht="20.100000000000001" customHeight="1">
      <c r="A198" s="32">
        <v>190</v>
      </c>
      <c r="B198" s="32" t="s">
        <v>1209</v>
      </c>
      <c r="C198" s="187" t="s">
        <v>937</v>
      </c>
      <c r="D198" s="187" t="s">
        <v>356</v>
      </c>
      <c r="E198" s="32" t="s">
        <v>738</v>
      </c>
      <c r="F198" s="32" t="s">
        <v>94</v>
      </c>
      <c r="G198" s="32" t="s">
        <v>95</v>
      </c>
      <c r="H198" s="32" t="s">
        <v>99</v>
      </c>
      <c r="I198" s="32" t="s">
        <v>1281</v>
      </c>
      <c r="J198" s="32">
        <f>VLOOKUP(B198,NGHEDOC!$D$9:$F$216,3,0)</f>
        <v>16</v>
      </c>
      <c r="K198" s="30">
        <f>VLOOKUP(B198,NOI!$C$10:$V$217,8,0)</f>
        <v>11</v>
      </c>
      <c r="L198" s="30">
        <f>VLOOKUP(B198,NGHEDOC!$D$9:$F$216,2,0)</f>
        <v>45</v>
      </c>
      <c r="M198" s="30">
        <f>VLOOKUP(B198,VIET!$C$9:$M$216,9,0)</f>
        <v>5</v>
      </c>
      <c r="N198" s="30">
        <f t="shared" si="7"/>
        <v>77</v>
      </c>
      <c r="O198" s="30" t="str">
        <f t="shared" si="8"/>
        <v>A2</v>
      </c>
      <c r="P198" s="187"/>
      <c r="Q198" s="12">
        <f t="shared" si="10"/>
        <v>72</v>
      </c>
    </row>
    <row r="199" spans="1:17" s="12" customFormat="1" ht="20.100000000000001" customHeight="1">
      <c r="A199" s="32">
        <v>191</v>
      </c>
      <c r="B199" s="32" t="s">
        <v>1211</v>
      </c>
      <c r="C199" s="187" t="s">
        <v>337</v>
      </c>
      <c r="D199" s="187" t="s">
        <v>1212</v>
      </c>
      <c r="E199" s="32" t="s">
        <v>1213</v>
      </c>
      <c r="F199" s="32" t="s">
        <v>92</v>
      </c>
      <c r="G199" s="32" t="s">
        <v>591</v>
      </c>
      <c r="H199" s="32" t="s">
        <v>171</v>
      </c>
      <c r="I199" s="32" t="s">
        <v>1324</v>
      </c>
      <c r="J199" s="32">
        <f>VLOOKUP(B199,NGHEDOC!$D$9:$F$216,3,0)</f>
        <v>14</v>
      </c>
      <c r="K199" s="30">
        <f>VLOOKUP(B199,NOI!$C$10:$V$217,8,0)</f>
        <v>8</v>
      </c>
      <c r="L199" s="30">
        <f>VLOOKUP(B199,NGHEDOC!$D$9:$F$216,2,0)</f>
        <v>24</v>
      </c>
      <c r="M199" s="30">
        <f>VLOOKUP(B199,VIET!$C$9:$M$216,9,0)</f>
        <v>2</v>
      </c>
      <c r="N199" s="30">
        <f t="shared" si="7"/>
        <v>48</v>
      </c>
      <c r="O199" s="30" t="str">
        <f t="shared" si="8"/>
        <v>Không đạt</v>
      </c>
      <c r="P199" s="187"/>
      <c r="Q199" s="12">
        <f t="shared" si="10"/>
        <v>46</v>
      </c>
    </row>
    <row r="200" spans="1:17" s="65" customFormat="1" ht="20.100000000000001" customHeight="1">
      <c r="A200" s="32">
        <v>192</v>
      </c>
      <c r="B200" s="32" t="s">
        <v>1215</v>
      </c>
      <c r="C200" s="187" t="s">
        <v>1216</v>
      </c>
      <c r="D200" s="187" t="s">
        <v>114</v>
      </c>
      <c r="E200" s="32" t="s">
        <v>1217</v>
      </c>
      <c r="F200" s="32" t="s">
        <v>92</v>
      </c>
      <c r="G200" s="32" t="s">
        <v>95</v>
      </c>
      <c r="H200" s="32" t="s">
        <v>99</v>
      </c>
      <c r="I200" s="32" t="s">
        <v>1298</v>
      </c>
      <c r="J200" s="32">
        <f>VLOOKUP(B200,NGHEDOC!$D$9:$F$216,3,0)</f>
        <v>15</v>
      </c>
      <c r="K200" s="30">
        <f>VLOOKUP(B200,NOI!$C$10:$V$217,8,0)</f>
        <v>13</v>
      </c>
      <c r="L200" s="30">
        <f>VLOOKUP(B200,NGHEDOC!$D$9:$F$216,2,0)</f>
        <v>29</v>
      </c>
      <c r="M200" s="30">
        <f>VLOOKUP(B200,VIET!$C$9:$M$216,9,0)</f>
        <v>3</v>
      </c>
      <c r="N200" s="30">
        <f t="shared" si="7"/>
        <v>60</v>
      </c>
      <c r="O200" s="30" t="str">
        <f t="shared" si="8"/>
        <v>Không đạt</v>
      </c>
      <c r="P200" s="187"/>
      <c r="Q200" s="12">
        <f t="shared" si="10"/>
        <v>57</v>
      </c>
    </row>
    <row r="201" spans="1:17" s="12" customFormat="1" ht="20.100000000000001" customHeight="1">
      <c r="A201" s="32">
        <v>193</v>
      </c>
      <c r="B201" s="32" t="s">
        <v>1072</v>
      </c>
      <c r="C201" s="187" t="s">
        <v>1073</v>
      </c>
      <c r="D201" s="187" t="s">
        <v>179</v>
      </c>
      <c r="E201" s="32" t="s">
        <v>1074</v>
      </c>
      <c r="F201" s="32" t="s">
        <v>94</v>
      </c>
      <c r="G201" s="32" t="s">
        <v>95</v>
      </c>
      <c r="H201" s="32" t="s">
        <v>99</v>
      </c>
      <c r="I201" s="32" t="s">
        <v>370</v>
      </c>
      <c r="J201" s="32">
        <f>VLOOKUP(B201,NGHEDOC!$D$9:$F$216,3,0)</f>
        <v>12</v>
      </c>
      <c r="K201" s="30">
        <f>VLOOKUP(B201,NOI!$C$10:$V$217,8,0)</f>
        <v>13</v>
      </c>
      <c r="L201" s="30">
        <f>VLOOKUP(B201,NGHEDOC!$D$9:$F$216,2,0)</f>
        <v>12</v>
      </c>
      <c r="M201" s="30">
        <f>VLOOKUP(B201,VIET!$C$9:$M$216,9,0)</f>
        <v>5</v>
      </c>
      <c r="N201" s="30">
        <f t="shared" si="7"/>
        <v>42</v>
      </c>
      <c r="O201" s="30" t="str">
        <f t="shared" si="8"/>
        <v>Không đạt</v>
      </c>
      <c r="P201" s="187"/>
      <c r="Q201" s="12">
        <f t="shared" si="10"/>
        <v>37</v>
      </c>
    </row>
    <row r="202" spans="1:17" s="12" customFormat="1" ht="20.100000000000001" customHeight="1">
      <c r="A202" s="32">
        <v>194</v>
      </c>
      <c r="B202" s="32" t="s">
        <v>1076</v>
      </c>
      <c r="C202" s="187" t="s">
        <v>1077</v>
      </c>
      <c r="D202" s="187" t="s">
        <v>179</v>
      </c>
      <c r="E202" s="32" t="s">
        <v>1078</v>
      </c>
      <c r="F202" s="32" t="s">
        <v>92</v>
      </c>
      <c r="G202" s="32" t="s">
        <v>95</v>
      </c>
      <c r="H202" s="32" t="s">
        <v>362</v>
      </c>
      <c r="I202" s="32" t="s">
        <v>374</v>
      </c>
      <c r="J202" s="32">
        <f>VLOOKUP(B202,NGHEDOC!$D$9:$F$216,3,0)</f>
        <v>25</v>
      </c>
      <c r="K202" s="30">
        <f>VLOOKUP(B202,NOI!$C$10:$V$217,8,0)</f>
        <v>12</v>
      </c>
      <c r="L202" s="30">
        <f>VLOOKUP(B202,NGHEDOC!$D$9:$F$216,2,0)</f>
        <v>37</v>
      </c>
      <c r="M202" s="30">
        <f>VLOOKUP(B202,VIET!$C$9:$M$216,9,0)</f>
        <v>4</v>
      </c>
      <c r="N202" s="30">
        <f t="shared" ref="N202:N216" si="11">SUM(J202:M202)</f>
        <v>78</v>
      </c>
      <c r="O202" s="30" t="str">
        <f t="shared" ref="O202:O216" si="12">IF(AND(N202&gt;=65,N202&lt;80,J202&gt;0,K202&gt;0,L202&gt;0),"A2",IF(AND(N202&gt;=80,J202&gt;0,K202&gt;0,L202&gt;0),"B1","Không đạt"))</f>
        <v>A2</v>
      </c>
      <c r="P202" s="187"/>
      <c r="Q202" s="12">
        <f t="shared" ref="Q202:Q216" si="13">SUM(J202:L202)</f>
        <v>74</v>
      </c>
    </row>
    <row r="203" spans="1:17" s="12" customFormat="1" ht="20.100000000000001" customHeight="1">
      <c r="A203" s="32">
        <v>195</v>
      </c>
      <c r="B203" s="32" t="s">
        <v>1219</v>
      </c>
      <c r="C203" s="187" t="s">
        <v>1220</v>
      </c>
      <c r="D203" s="187" t="s">
        <v>1221</v>
      </c>
      <c r="E203" s="32" t="s">
        <v>361</v>
      </c>
      <c r="F203" s="32" t="s">
        <v>92</v>
      </c>
      <c r="G203" s="32" t="s">
        <v>95</v>
      </c>
      <c r="H203" s="32" t="s">
        <v>99</v>
      </c>
      <c r="I203" s="32" t="s">
        <v>1289</v>
      </c>
      <c r="J203" s="32">
        <f>VLOOKUP(B203,NGHEDOC!$D$9:$F$216,3,0)</f>
        <v>25</v>
      </c>
      <c r="K203" s="30">
        <f>VLOOKUP(B203,NOI!$C$10:$V$217,8,0)</f>
        <v>12</v>
      </c>
      <c r="L203" s="30">
        <f>VLOOKUP(B203,NGHEDOC!$D$9:$F$216,2,0)</f>
        <v>32</v>
      </c>
      <c r="M203" s="30">
        <f>VLOOKUP(B203,VIET!$C$9:$M$216,9,0)</f>
        <v>3</v>
      </c>
      <c r="N203" s="30">
        <f t="shared" si="11"/>
        <v>72</v>
      </c>
      <c r="O203" s="30" t="str">
        <f t="shared" si="12"/>
        <v>A2</v>
      </c>
      <c r="P203" s="187"/>
      <c r="Q203" s="12">
        <f t="shared" si="13"/>
        <v>69</v>
      </c>
    </row>
    <row r="204" spans="1:17" s="65" customFormat="1" ht="20.100000000000001" customHeight="1">
      <c r="A204" s="32">
        <v>196</v>
      </c>
      <c r="B204" s="32" t="s">
        <v>1223</v>
      </c>
      <c r="C204" s="187" t="s">
        <v>1224</v>
      </c>
      <c r="D204" s="187" t="s">
        <v>1221</v>
      </c>
      <c r="E204" s="32" t="s">
        <v>1225</v>
      </c>
      <c r="F204" s="32" t="s">
        <v>92</v>
      </c>
      <c r="G204" s="32" t="s">
        <v>100</v>
      </c>
      <c r="H204" s="32" t="s">
        <v>96</v>
      </c>
      <c r="I204" s="32" t="s">
        <v>374</v>
      </c>
      <c r="J204" s="32">
        <f>VLOOKUP(B204,NGHEDOC!$D$9:$F$216,3,0)</f>
        <v>19</v>
      </c>
      <c r="K204" s="30">
        <f>VLOOKUP(B204,NOI!$C$10:$V$217,8,0)</f>
        <v>11</v>
      </c>
      <c r="L204" s="30">
        <f>VLOOKUP(B204,NGHEDOC!$D$9:$F$216,2,0)</f>
        <v>35</v>
      </c>
      <c r="M204" s="30">
        <f>VLOOKUP(B204,VIET!$C$9:$M$216,9,0)</f>
        <v>4</v>
      </c>
      <c r="N204" s="30">
        <f t="shared" si="11"/>
        <v>69</v>
      </c>
      <c r="O204" s="30" t="str">
        <f t="shared" si="12"/>
        <v>A2</v>
      </c>
      <c r="P204" s="187"/>
      <c r="Q204" s="12">
        <f t="shared" si="13"/>
        <v>65</v>
      </c>
    </row>
    <row r="205" spans="1:17" s="12" customFormat="1" ht="20.100000000000001" customHeight="1">
      <c r="A205" s="32">
        <v>197</v>
      </c>
      <c r="B205" s="32" t="s">
        <v>1227</v>
      </c>
      <c r="C205" s="187" t="s">
        <v>358</v>
      </c>
      <c r="D205" s="187" t="s">
        <v>1221</v>
      </c>
      <c r="E205" s="32" t="s">
        <v>1228</v>
      </c>
      <c r="F205" s="32" t="s">
        <v>92</v>
      </c>
      <c r="G205" s="32" t="s">
        <v>95</v>
      </c>
      <c r="H205" s="32" t="s">
        <v>99</v>
      </c>
      <c r="I205" s="32" t="s">
        <v>235</v>
      </c>
      <c r="J205" s="32">
        <f>VLOOKUP(B205,NGHEDOC!$D$9:$F$216,3,0)</f>
        <v>5</v>
      </c>
      <c r="K205" s="30">
        <f>VLOOKUP(B205,NOI!$C$10:$V$217,8,0)</f>
        <v>10</v>
      </c>
      <c r="L205" s="30">
        <f>VLOOKUP(B205,NGHEDOC!$D$9:$F$216,2,0)</f>
        <v>21</v>
      </c>
      <c r="M205" s="30">
        <f>VLOOKUP(B205,VIET!$C$9:$M$216,9,0)</f>
        <v>3</v>
      </c>
      <c r="N205" s="30">
        <f t="shared" si="11"/>
        <v>39</v>
      </c>
      <c r="O205" s="30" t="str">
        <f t="shared" si="12"/>
        <v>Không đạt</v>
      </c>
      <c r="P205" s="187"/>
      <c r="Q205" s="12">
        <f t="shared" si="13"/>
        <v>36</v>
      </c>
    </row>
    <row r="206" spans="1:17" s="12" customFormat="1" ht="20.100000000000001" customHeight="1">
      <c r="A206" s="32">
        <v>198</v>
      </c>
      <c r="B206" s="32" t="s">
        <v>1230</v>
      </c>
      <c r="C206" s="187" t="s">
        <v>1231</v>
      </c>
      <c r="D206" s="187" t="s">
        <v>1221</v>
      </c>
      <c r="E206" s="32" t="s">
        <v>587</v>
      </c>
      <c r="F206" s="32" t="s">
        <v>92</v>
      </c>
      <c r="G206" s="32" t="s">
        <v>95</v>
      </c>
      <c r="H206" s="32" t="s">
        <v>99</v>
      </c>
      <c r="I206" s="32" t="s">
        <v>1280</v>
      </c>
      <c r="J206" s="32">
        <f>VLOOKUP(B206,NGHEDOC!$D$9:$F$216,3,0)</f>
        <v>9</v>
      </c>
      <c r="K206" s="30">
        <f>VLOOKUP(B206,NOI!$C$10:$V$217,8,0)</f>
        <v>12</v>
      </c>
      <c r="L206" s="30">
        <f>VLOOKUP(B206,NGHEDOC!$D$9:$F$216,2,0)</f>
        <v>33</v>
      </c>
      <c r="M206" s="30">
        <f>VLOOKUP(B206,VIET!$C$9:$M$216,9,0)</f>
        <v>3</v>
      </c>
      <c r="N206" s="30">
        <f t="shared" si="11"/>
        <v>57</v>
      </c>
      <c r="O206" s="30" t="str">
        <f t="shared" si="12"/>
        <v>Không đạt</v>
      </c>
      <c r="P206" s="187"/>
      <c r="Q206" s="12">
        <f t="shared" si="13"/>
        <v>54</v>
      </c>
    </row>
    <row r="207" spans="1:17" s="12" customFormat="1" ht="20.100000000000001" customHeight="1">
      <c r="A207" s="32">
        <v>199</v>
      </c>
      <c r="B207" s="32" t="s">
        <v>1233</v>
      </c>
      <c r="C207" s="187" t="s">
        <v>1234</v>
      </c>
      <c r="D207" s="187" t="s">
        <v>159</v>
      </c>
      <c r="E207" s="32" t="s">
        <v>1235</v>
      </c>
      <c r="F207" s="32" t="s">
        <v>92</v>
      </c>
      <c r="G207" s="32" t="s">
        <v>170</v>
      </c>
      <c r="H207" s="32" t="s">
        <v>102</v>
      </c>
      <c r="I207" s="32" t="s">
        <v>371</v>
      </c>
      <c r="J207" s="32">
        <f>VLOOKUP(B207,NGHEDOC!$D$9:$F$216,3,0)</f>
        <v>22</v>
      </c>
      <c r="K207" s="30">
        <f>VLOOKUP(B207,NOI!$C$10:$V$217,8,0)</f>
        <v>9</v>
      </c>
      <c r="L207" s="30">
        <f>VLOOKUP(B207,NGHEDOC!$D$9:$F$216,2,0)</f>
        <v>52</v>
      </c>
      <c r="M207" s="30">
        <f>VLOOKUP(B207,VIET!$C$9:$M$216,9,0)</f>
        <v>3</v>
      </c>
      <c r="N207" s="30">
        <f t="shared" si="11"/>
        <v>86</v>
      </c>
      <c r="O207" s="30" t="str">
        <f t="shared" si="12"/>
        <v>B1</v>
      </c>
      <c r="P207" s="187"/>
      <c r="Q207" s="12">
        <f t="shared" si="13"/>
        <v>83</v>
      </c>
    </row>
    <row r="208" spans="1:17" s="12" customFormat="1" ht="20.100000000000001" customHeight="1">
      <c r="A208" s="32">
        <v>200</v>
      </c>
      <c r="B208" s="32" t="s">
        <v>1237</v>
      </c>
      <c r="C208" s="187" t="s">
        <v>527</v>
      </c>
      <c r="D208" s="187" t="s">
        <v>1238</v>
      </c>
      <c r="E208" s="32" t="s">
        <v>1239</v>
      </c>
      <c r="F208" s="32" t="s">
        <v>94</v>
      </c>
      <c r="G208" s="32" t="s">
        <v>95</v>
      </c>
      <c r="H208" s="32" t="s">
        <v>99</v>
      </c>
      <c r="I208" s="32" t="s">
        <v>1289</v>
      </c>
      <c r="J208" s="32">
        <f>VLOOKUP(B208,NGHEDOC!$D$9:$F$216,3,0)</f>
        <v>20</v>
      </c>
      <c r="K208" s="30">
        <f>VLOOKUP(B208,NOI!$C$10:$V$217,8,0)</f>
        <v>12</v>
      </c>
      <c r="L208" s="30">
        <f>VLOOKUP(B208,NGHEDOC!$D$9:$F$216,2,0)</f>
        <v>41</v>
      </c>
      <c r="M208" s="30">
        <f>VLOOKUP(B208,VIET!$C$9:$M$216,9,0)</f>
        <v>3</v>
      </c>
      <c r="N208" s="30">
        <f t="shared" si="11"/>
        <v>76</v>
      </c>
      <c r="O208" s="30" t="str">
        <f t="shared" si="12"/>
        <v>A2</v>
      </c>
      <c r="P208" s="187"/>
      <c r="Q208" s="12">
        <f t="shared" si="13"/>
        <v>73</v>
      </c>
    </row>
    <row r="209" spans="1:17" s="12" customFormat="1" ht="20.100000000000001" customHeight="1">
      <c r="A209" s="32">
        <v>201</v>
      </c>
      <c r="B209" s="32" t="s">
        <v>1241</v>
      </c>
      <c r="C209" s="187" t="s">
        <v>1242</v>
      </c>
      <c r="D209" s="187" t="s">
        <v>1243</v>
      </c>
      <c r="E209" s="32" t="s">
        <v>1244</v>
      </c>
      <c r="F209" s="32" t="s">
        <v>94</v>
      </c>
      <c r="G209" s="32" t="s">
        <v>95</v>
      </c>
      <c r="H209" s="32" t="s">
        <v>99</v>
      </c>
      <c r="I209" s="32" t="s">
        <v>1281</v>
      </c>
      <c r="J209" s="32">
        <f>VLOOKUP(B209,NGHEDOC!$D$9:$F$216,3,0)</f>
        <v>22</v>
      </c>
      <c r="K209" s="30">
        <f>VLOOKUP(B209,NOI!$C$10:$V$217,8,0)</f>
        <v>9</v>
      </c>
      <c r="L209" s="30">
        <f>VLOOKUP(B209,NGHEDOC!$D$9:$F$216,2,0)</f>
        <v>55</v>
      </c>
      <c r="M209" s="30">
        <f>VLOOKUP(B209,VIET!$C$9:$M$216,9,0)</f>
        <v>4</v>
      </c>
      <c r="N209" s="30">
        <f t="shared" si="11"/>
        <v>90</v>
      </c>
      <c r="O209" s="30" t="str">
        <f t="shared" si="12"/>
        <v>B1</v>
      </c>
      <c r="P209" s="187"/>
      <c r="Q209" s="12">
        <f t="shared" si="13"/>
        <v>86</v>
      </c>
    </row>
    <row r="210" spans="1:17" s="12" customFormat="1" ht="20.100000000000001" customHeight="1">
      <c r="A210" s="32">
        <v>202</v>
      </c>
      <c r="B210" s="32" t="s">
        <v>1246</v>
      </c>
      <c r="C210" s="187" t="s">
        <v>1247</v>
      </c>
      <c r="D210" s="187" t="s">
        <v>1248</v>
      </c>
      <c r="E210" s="32" t="s">
        <v>1249</v>
      </c>
      <c r="F210" s="32" t="s">
        <v>94</v>
      </c>
      <c r="G210" s="32" t="s">
        <v>95</v>
      </c>
      <c r="H210" s="32" t="s">
        <v>99</v>
      </c>
      <c r="I210" s="32" t="s">
        <v>1290</v>
      </c>
      <c r="J210" s="32">
        <f>VLOOKUP(B210,NGHEDOC!$D$9:$F$216,3,0)</f>
        <v>16</v>
      </c>
      <c r="K210" s="30">
        <f>VLOOKUP(B210,NOI!$C$10:$V$217,8,0)</f>
        <v>9</v>
      </c>
      <c r="L210" s="30">
        <f>VLOOKUP(B210,NGHEDOC!$D$9:$F$216,2,0)</f>
        <v>34</v>
      </c>
      <c r="M210" s="30">
        <f>VLOOKUP(B210,VIET!$C$9:$M$216,9,0)</f>
        <v>4</v>
      </c>
      <c r="N210" s="30">
        <f t="shared" si="11"/>
        <v>63</v>
      </c>
      <c r="O210" s="30" t="str">
        <f t="shared" si="12"/>
        <v>Không đạt</v>
      </c>
      <c r="P210" s="187"/>
      <c r="Q210" s="12">
        <f t="shared" si="13"/>
        <v>59</v>
      </c>
    </row>
    <row r="211" spans="1:17" s="12" customFormat="1" ht="20.100000000000001" customHeight="1">
      <c r="A211" s="32">
        <v>203</v>
      </c>
      <c r="B211" s="32" t="s">
        <v>1251</v>
      </c>
      <c r="C211" s="187" t="s">
        <v>1252</v>
      </c>
      <c r="D211" s="187" t="s">
        <v>1253</v>
      </c>
      <c r="E211" s="32" t="s">
        <v>1254</v>
      </c>
      <c r="F211" s="32" t="s">
        <v>94</v>
      </c>
      <c r="G211" s="32" t="s">
        <v>97</v>
      </c>
      <c r="H211" s="32" t="s">
        <v>102</v>
      </c>
      <c r="I211" s="32" t="s">
        <v>1306</v>
      </c>
      <c r="J211" s="32">
        <f>VLOOKUP(B211,NGHEDOC!$D$9:$F$216,3,0)</f>
        <v>13</v>
      </c>
      <c r="K211" s="30">
        <f>VLOOKUP(B211,NOI!$C$10:$V$217,8,0)</f>
        <v>11</v>
      </c>
      <c r="L211" s="30">
        <f>VLOOKUP(B211,NGHEDOC!$D$9:$F$216,2,0)</f>
        <v>28</v>
      </c>
      <c r="M211" s="30">
        <f>VLOOKUP(B211,VIET!$C$9:$M$216,9,0)</f>
        <v>3</v>
      </c>
      <c r="N211" s="30">
        <f t="shared" si="11"/>
        <v>55</v>
      </c>
      <c r="O211" s="30" t="str">
        <f t="shared" si="12"/>
        <v>Không đạt</v>
      </c>
      <c r="P211" s="187"/>
      <c r="Q211" s="12">
        <f t="shared" si="13"/>
        <v>52</v>
      </c>
    </row>
    <row r="212" spans="1:17" s="12" customFormat="1" ht="20.100000000000001" customHeight="1">
      <c r="A212" s="32">
        <v>204</v>
      </c>
      <c r="B212" s="32" t="s">
        <v>1256</v>
      </c>
      <c r="C212" s="187" t="s">
        <v>110</v>
      </c>
      <c r="D212" s="187" t="s">
        <v>210</v>
      </c>
      <c r="E212" s="32" t="s">
        <v>1257</v>
      </c>
      <c r="F212" s="32" t="s">
        <v>92</v>
      </c>
      <c r="G212" s="32" t="s">
        <v>95</v>
      </c>
      <c r="H212" s="32" t="s">
        <v>105</v>
      </c>
      <c r="I212" s="32" t="s">
        <v>374</v>
      </c>
      <c r="J212" s="32">
        <f>VLOOKUP(B212,NGHEDOC!$D$9:$F$216,3,0)</f>
        <v>14</v>
      </c>
      <c r="K212" s="30">
        <f>VLOOKUP(B212,NOI!$C$10:$V$217,8,0)</f>
        <v>12</v>
      </c>
      <c r="L212" s="30">
        <f>VLOOKUP(B212,NGHEDOC!$D$9:$F$216,2,0)</f>
        <v>37</v>
      </c>
      <c r="M212" s="30">
        <f>VLOOKUP(B212,VIET!$C$9:$M$216,9,0)</f>
        <v>4</v>
      </c>
      <c r="N212" s="30">
        <f t="shared" si="11"/>
        <v>67</v>
      </c>
      <c r="O212" s="30" t="str">
        <f t="shared" si="12"/>
        <v>A2</v>
      </c>
      <c r="P212" s="187"/>
      <c r="Q212" s="12">
        <f t="shared" si="13"/>
        <v>63</v>
      </c>
    </row>
    <row r="213" spans="1:17" s="12" customFormat="1" ht="20.100000000000001" customHeight="1">
      <c r="A213" s="32">
        <v>205</v>
      </c>
      <c r="B213" s="32" t="s">
        <v>1259</v>
      </c>
      <c r="C213" s="187" t="s">
        <v>1260</v>
      </c>
      <c r="D213" s="187" t="s">
        <v>215</v>
      </c>
      <c r="E213" s="32" t="s">
        <v>1261</v>
      </c>
      <c r="F213" s="32" t="s">
        <v>92</v>
      </c>
      <c r="G213" s="32" t="s">
        <v>95</v>
      </c>
      <c r="H213" s="32" t="s">
        <v>99</v>
      </c>
      <c r="I213" s="32" t="s">
        <v>227</v>
      </c>
      <c r="J213" s="32">
        <f>VLOOKUP(B213,NGHEDOC!$D$9:$F$216,3,0)</f>
        <v>20</v>
      </c>
      <c r="K213" s="30">
        <f>VLOOKUP(B213,NOI!$C$10:$V$217,8,0)</f>
        <v>12</v>
      </c>
      <c r="L213" s="30">
        <f>VLOOKUP(B213,NGHEDOC!$D$9:$F$216,2,0)</f>
        <v>52</v>
      </c>
      <c r="M213" s="30">
        <f>VLOOKUP(B213,VIET!$C$9:$M$216,9,0)</f>
        <v>5</v>
      </c>
      <c r="N213" s="30">
        <f t="shared" si="11"/>
        <v>89</v>
      </c>
      <c r="O213" s="30" t="str">
        <f t="shared" si="12"/>
        <v>B1</v>
      </c>
      <c r="P213" s="187"/>
      <c r="Q213" s="12">
        <f t="shared" si="13"/>
        <v>84</v>
      </c>
    </row>
    <row r="214" spans="1:17" s="12" customFormat="1" ht="20.100000000000001" customHeight="1">
      <c r="A214" s="32">
        <v>206</v>
      </c>
      <c r="B214" s="32" t="s">
        <v>1263</v>
      </c>
      <c r="C214" s="187" t="s">
        <v>1247</v>
      </c>
      <c r="D214" s="187" t="s">
        <v>1264</v>
      </c>
      <c r="E214" s="32" t="s">
        <v>1265</v>
      </c>
      <c r="F214" s="32" t="s">
        <v>94</v>
      </c>
      <c r="G214" s="32" t="s">
        <v>170</v>
      </c>
      <c r="H214" s="32" t="s">
        <v>98</v>
      </c>
      <c r="I214" s="32" t="s">
        <v>1289</v>
      </c>
      <c r="J214" s="32">
        <f>VLOOKUP(B214,NGHEDOC!$D$9:$F$216,3,0)</f>
        <v>15</v>
      </c>
      <c r="K214" s="30">
        <f>VLOOKUP(B214,NOI!$C$10:$V$217,8,0)</f>
        <v>10</v>
      </c>
      <c r="L214" s="30">
        <f>VLOOKUP(B214,NGHEDOC!$D$9:$F$216,2,0)</f>
        <v>40</v>
      </c>
      <c r="M214" s="30">
        <f>VLOOKUP(B214,VIET!$C$9:$M$216,9,0)</f>
        <v>4</v>
      </c>
      <c r="N214" s="30">
        <f t="shared" si="11"/>
        <v>69</v>
      </c>
      <c r="O214" s="30" t="str">
        <f t="shared" si="12"/>
        <v>A2</v>
      </c>
      <c r="P214" s="187"/>
      <c r="Q214" s="12">
        <f t="shared" si="13"/>
        <v>65</v>
      </c>
    </row>
    <row r="215" spans="1:17" s="12" customFormat="1" ht="20.100000000000001" customHeight="1">
      <c r="A215" s="32">
        <v>207</v>
      </c>
      <c r="B215" s="32" t="s">
        <v>1267</v>
      </c>
      <c r="C215" s="187" t="s">
        <v>1268</v>
      </c>
      <c r="D215" s="187" t="s">
        <v>208</v>
      </c>
      <c r="E215" s="32" t="s">
        <v>1269</v>
      </c>
      <c r="F215" s="32" t="s">
        <v>94</v>
      </c>
      <c r="G215" s="32" t="s">
        <v>97</v>
      </c>
      <c r="H215" s="32" t="s">
        <v>104</v>
      </c>
      <c r="I215" s="32" t="s">
        <v>1291</v>
      </c>
      <c r="J215" s="32">
        <f>VLOOKUP(B215,NGHEDOC!$D$9:$F$216,3,0)</f>
        <v>18</v>
      </c>
      <c r="K215" s="30">
        <f>VLOOKUP(B215,NOI!$C$10:$V$217,8,0)</f>
        <v>11</v>
      </c>
      <c r="L215" s="30">
        <f>VLOOKUP(B215,NGHEDOC!$D$9:$F$216,2,0)</f>
        <v>36</v>
      </c>
      <c r="M215" s="30">
        <f>VLOOKUP(B215,VIET!$C$9:$M$216,9,0)</f>
        <v>4</v>
      </c>
      <c r="N215" s="30">
        <f t="shared" si="11"/>
        <v>69</v>
      </c>
      <c r="O215" s="30" t="str">
        <f t="shared" si="12"/>
        <v>A2</v>
      </c>
      <c r="P215" s="187"/>
      <c r="Q215" s="12">
        <f t="shared" si="13"/>
        <v>65</v>
      </c>
    </row>
    <row r="216" spans="1:17" s="12" customFormat="1" ht="20.100000000000001" customHeight="1">
      <c r="A216" s="32">
        <v>208</v>
      </c>
      <c r="B216" s="32" t="s">
        <v>1271</v>
      </c>
      <c r="C216" s="187" t="s">
        <v>1272</v>
      </c>
      <c r="D216" s="187" t="s">
        <v>208</v>
      </c>
      <c r="E216" s="32" t="s">
        <v>1273</v>
      </c>
      <c r="F216" s="32" t="s">
        <v>94</v>
      </c>
      <c r="G216" s="32" t="s">
        <v>95</v>
      </c>
      <c r="H216" s="32" t="s">
        <v>112</v>
      </c>
      <c r="I216" s="32" t="s">
        <v>1296</v>
      </c>
      <c r="J216" s="32">
        <f>VLOOKUP(B216,NGHEDOC!$D$9:$F$216,3,0)</f>
        <v>9</v>
      </c>
      <c r="K216" s="30">
        <f>VLOOKUP(B216,NOI!$C$10:$V$217,8,0)</f>
        <v>12</v>
      </c>
      <c r="L216" s="30">
        <f>VLOOKUP(B216,NGHEDOC!$D$9:$F$216,2,0)</f>
        <v>35</v>
      </c>
      <c r="M216" s="30">
        <f>VLOOKUP(B216,VIET!$C$9:$M$216,9,0)</f>
        <v>4</v>
      </c>
      <c r="N216" s="30">
        <f t="shared" si="11"/>
        <v>60</v>
      </c>
      <c r="O216" s="30" t="str">
        <f t="shared" si="12"/>
        <v>Không đạt</v>
      </c>
      <c r="P216" s="187"/>
      <c r="Q216" s="12">
        <f t="shared" si="13"/>
        <v>56</v>
      </c>
    </row>
    <row r="217" spans="1:17" s="11" customFormat="1" ht="20.100000000000001" customHeight="1">
      <c r="A217" s="180" t="str">
        <f xml:space="preserve"> "Ấn định danh sách: "&amp;A216&amp;" thí sinh"</f>
        <v>Ấn định danh sách: 208 thí sinh</v>
      </c>
      <c r="B217" s="180"/>
      <c r="C217" s="180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12">
        <f>COUNTIF(Q9:Q216,"&gt;=68")</f>
        <v>48</v>
      </c>
    </row>
    <row r="218" spans="1:17" s="1" customFormat="1" ht="20.100000000000001" customHeight="1">
      <c r="A218" s="161" t="s">
        <v>197</v>
      </c>
      <c r="B218" s="161"/>
      <c r="C218" s="161"/>
      <c r="D218" s="52">
        <f>A216</f>
        <v>208</v>
      </c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  <c r="Q218" s="12"/>
    </row>
    <row r="219" spans="1:17" s="1" customFormat="1" ht="20.100000000000001" customHeight="1">
      <c r="A219" s="161" t="s">
        <v>185</v>
      </c>
      <c r="B219" s="161"/>
      <c r="C219" s="161"/>
      <c r="D219" s="52">
        <f>A216-COUNTIF($P$9:$P$216,"vắng NĐV")-COUNTIF($P$9:$P$216,"vắng")</f>
        <v>198</v>
      </c>
      <c r="E219" s="3"/>
      <c r="F219" s="4"/>
      <c r="G219" s="4"/>
      <c r="H219" s="4"/>
      <c r="Q219" s="12"/>
    </row>
    <row r="220" spans="1:17" s="1" customFormat="1" ht="20.100000000000001" customHeight="1">
      <c r="A220" s="161" t="s">
        <v>186</v>
      </c>
      <c r="B220" s="161"/>
      <c r="C220" s="161"/>
      <c r="D220" s="52">
        <f>A216-COUNTIF($P$9:$P$216,"vắng nói")-COUNTIF($P$9:$P$216,"vắng")</f>
        <v>198</v>
      </c>
      <c r="E220" s="3"/>
      <c r="F220" s="4"/>
      <c r="G220" s="4"/>
      <c r="H220" s="4"/>
      <c r="Q220" s="12"/>
    </row>
    <row r="221" spans="1:17" s="1" customFormat="1" ht="20.100000000000001" customHeight="1">
      <c r="A221" s="161" t="s">
        <v>61</v>
      </c>
      <c r="B221" s="161"/>
      <c r="C221" s="161"/>
      <c r="D221" s="53">
        <f>COUNTIF(P8:P215,"VPNQ")</f>
        <v>0</v>
      </c>
      <c r="E221" s="15"/>
      <c r="F221" s="16"/>
      <c r="G221" s="131"/>
      <c r="H221" s="14"/>
      <c r="I221" s="17"/>
      <c r="J221" s="18"/>
      <c r="K221" s="19"/>
      <c r="L221" s="19"/>
      <c r="M221" s="19"/>
      <c r="N221" s="19"/>
      <c r="O221" s="20"/>
      <c r="P221" s="14"/>
      <c r="Q221" s="12"/>
    </row>
    <row r="222" spans="1:17" s="1" customFormat="1" ht="20.100000000000001" customHeight="1">
      <c r="A222" s="161" t="s">
        <v>48</v>
      </c>
      <c r="B222" s="161"/>
      <c r="C222" s="161"/>
      <c r="D222" s="52">
        <f>D223+D224</f>
        <v>98</v>
      </c>
      <c r="E222" s="15"/>
      <c r="F222" s="16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2"/>
    </row>
    <row r="223" spans="1:17" s="1" customFormat="1" ht="20.100000000000001" customHeight="1">
      <c r="A223" s="17"/>
      <c r="B223" s="161" t="s">
        <v>49</v>
      </c>
      <c r="C223" s="161"/>
      <c r="D223" s="52">
        <f>COUNTIF(O9:O216,"a2")</f>
        <v>62</v>
      </c>
      <c r="E223" s="21"/>
      <c r="F223" s="16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2"/>
    </row>
    <row r="224" spans="1:17" s="1" customFormat="1" ht="20.100000000000001" customHeight="1">
      <c r="A224" s="17"/>
      <c r="B224" s="161" t="s">
        <v>50</v>
      </c>
      <c r="C224" s="161"/>
      <c r="D224" s="52">
        <f>COUNTIF(O9:O216,"b1")</f>
        <v>36</v>
      </c>
      <c r="E224" s="21"/>
      <c r="F224" s="16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2"/>
    </row>
    <row r="225" spans="1:17" s="1" customFormat="1" ht="20.100000000000001" customHeight="1">
      <c r="A225" s="161" t="s">
        <v>55</v>
      </c>
      <c r="B225" s="161"/>
      <c r="C225" s="161"/>
      <c r="D225" s="52">
        <f>COUNTIF(O9:O216,"không đạt")</f>
        <v>110</v>
      </c>
      <c r="E225" s="21"/>
      <c r="F225" s="16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2"/>
    </row>
    <row r="226" spans="1:17" s="12" customFormat="1">
      <c r="A226" s="130"/>
      <c r="B226" s="10"/>
      <c r="C226" s="10"/>
      <c r="D226" s="36">
        <f>SUM(D223:D225)</f>
        <v>208</v>
      </c>
      <c r="E226" s="34"/>
      <c r="F226" s="10"/>
      <c r="G226" s="10"/>
      <c r="H226" s="10"/>
      <c r="I226" s="10"/>
      <c r="J226" s="35"/>
      <c r="K226" s="35"/>
      <c r="L226" s="35"/>
      <c r="M226" s="35"/>
      <c r="N226" s="35"/>
    </row>
    <row r="227" spans="1:17" s="12" customFormat="1">
      <c r="A227" s="130"/>
      <c r="B227" s="10"/>
      <c r="C227" s="10"/>
      <c r="D227" s="10">
        <f>D224/D222</f>
        <v>0.36734693877551022</v>
      </c>
      <c r="E227" s="34"/>
      <c r="F227" s="10"/>
      <c r="G227" s="10"/>
      <c r="H227" s="10"/>
      <c r="I227" s="10"/>
      <c r="J227" s="35"/>
      <c r="K227" s="35"/>
      <c r="L227" s="35"/>
      <c r="M227" s="35"/>
      <c r="N227" s="35"/>
    </row>
  </sheetData>
  <sortState ref="A9:Q119">
    <sortCondition ref="A9:A119"/>
    <sortCondition ref="K9:K119"/>
  </sortState>
  <mergeCells count="22">
    <mergeCell ref="A225:C225"/>
    <mergeCell ref="B223:C223"/>
    <mergeCell ref="B224:C224"/>
    <mergeCell ref="G224:P224"/>
    <mergeCell ref="G225:P225"/>
    <mergeCell ref="G1:P1"/>
    <mergeCell ref="G2:P2"/>
    <mergeCell ref="A5:P5"/>
    <mergeCell ref="A1:C1"/>
    <mergeCell ref="A2:C2"/>
    <mergeCell ref="A4:P4"/>
    <mergeCell ref="E218:P218"/>
    <mergeCell ref="A6:P6"/>
    <mergeCell ref="G222:P222"/>
    <mergeCell ref="G223:P223"/>
    <mergeCell ref="A217:C217"/>
    <mergeCell ref="A218:C218"/>
    <mergeCell ref="A219:C219"/>
    <mergeCell ref="A220:C220"/>
    <mergeCell ref="A221:C221"/>
    <mergeCell ref="A222:C222"/>
    <mergeCell ref="C8:D8"/>
  </mergeCells>
  <printOptions horizontalCentered="1"/>
  <pageMargins left="0.5" right="0.25" top="0.5" bottom="0.5" header="0.196850393700787" footer="0.196850393700787"/>
  <pageSetup paperSize="9" fitToHeight="0" orientation="landscape" horizontalDpi="300" verticalDpi="300" r:id="rId1"/>
  <headerFooter alignWithMargins="0"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6"/>
  <sheetViews>
    <sheetView view="pageBreakPreview" zoomScaleNormal="100" zoomScaleSheetLayoutView="100" workbookViewId="0">
      <selection sqref="A1:XFD1048576"/>
    </sheetView>
  </sheetViews>
  <sheetFormatPr defaultColWidth="4.42578125" defaultRowHeight="12.75"/>
  <cols>
    <col min="1" max="1" width="4.42578125" style="130" bestFit="1" customWidth="1"/>
    <col min="2" max="2" width="14.7109375" style="130" bestFit="1" customWidth="1"/>
    <col min="3" max="3" width="16.28515625" style="10" bestFit="1" customWidth="1"/>
    <col min="4" max="4" width="7.28515625" style="10" bestFit="1" customWidth="1"/>
    <col min="5" max="5" width="9.140625" style="10" bestFit="1" customWidth="1"/>
    <col min="6" max="6" width="4.42578125" style="34" bestFit="1" customWidth="1"/>
    <col min="7" max="7" width="7" style="10" bestFit="1" customWidth="1"/>
    <col min="8" max="8" width="11.5703125" style="10" bestFit="1" customWidth="1"/>
    <col min="9" max="9" width="15.85546875" style="10" bestFit="1" customWidth="1"/>
    <col min="10" max="10" width="5.5703125" style="10" bestFit="1" customWidth="1"/>
    <col min="11" max="12" width="4.42578125" style="12" bestFit="1" customWidth="1"/>
    <col min="13" max="13" width="4.7109375" style="12" bestFit="1" customWidth="1"/>
    <col min="14" max="14" width="5.42578125" style="12" bestFit="1" customWidth="1"/>
    <col min="15" max="15" width="9.140625" style="12" bestFit="1" customWidth="1"/>
    <col min="16" max="16" width="7.140625" style="12" bestFit="1" customWidth="1"/>
    <col min="17" max="17" width="4.42578125" style="12" bestFit="1" customWidth="1"/>
    <col min="18" max="18" width="7.42578125" style="12" bestFit="1" customWidth="1"/>
    <col min="19" max="19" width="13.42578125" style="12" bestFit="1" customWidth="1"/>
    <col min="20" max="20" width="5.28515625" style="12" bestFit="1" customWidth="1"/>
    <col min="21" max="24" width="4.42578125" style="12"/>
    <col min="25" max="25" width="7.28515625" style="12" bestFit="1" customWidth="1"/>
    <col min="26" max="16384" width="4.42578125" style="12"/>
  </cols>
  <sheetData>
    <row r="1" spans="1:19" ht="15.75">
      <c r="A1" s="152" t="s">
        <v>40</v>
      </c>
      <c r="B1" s="152"/>
      <c r="C1" s="152"/>
      <c r="D1" s="152"/>
      <c r="E1" s="163" t="s">
        <v>41</v>
      </c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9" ht="15.75">
      <c r="A2" s="153" t="s">
        <v>38</v>
      </c>
      <c r="B2" s="153"/>
      <c r="C2" s="153"/>
      <c r="D2" s="153"/>
      <c r="E2" s="163" t="s">
        <v>39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9" ht="9.75" customHeight="1">
      <c r="A3" s="31"/>
      <c r="B3" s="31"/>
      <c r="C3" s="7"/>
      <c r="D3" s="7"/>
      <c r="E3" s="8"/>
      <c r="F3" s="9"/>
      <c r="G3" s="7"/>
      <c r="H3" s="7"/>
    </row>
    <row r="4" spans="1:19" s="5" customFormat="1" ht="18.75">
      <c r="A4" s="183" t="s">
        <v>82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S4" s="13"/>
    </row>
    <row r="5" spans="1:19" s="5" customFormat="1" ht="18.75">
      <c r="A5" s="154" t="str">
        <f>NGHEDOC!A5</f>
        <v>Ngày thi 22/9/2019 - Đối tượng Sinh viên - Địa điểm thi: Trường Đại học Nông lâm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9" ht="18.75" customHeight="1">
      <c r="A6" s="184" t="s">
        <v>56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S6" s="5"/>
    </row>
    <row r="7" spans="1:19" ht="7.5" customHeight="1"/>
    <row r="8" spans="1:19" s="29" customFormat="1" ht="25.5">
      <c r="A8" s="26" t="s">
        <v>0</v>
      </c>
      <c r="B8" s="26" t="s">
        <v>2</v>
      </c>
      <c r="C8" s="181" t="s">
        <v>3</v>
      </c>
      <c r="D8" s="182"/>
      <c r="E8" s="26" t="s">
        <v>4</v>
      </c>
      <c r="F8" s="26" t="s">
        <v>62</v>
      </c>
      <c r="G8" s="26" t="s">
        <v>42</v>
      </c>
      <c r="H8" s="26" t="s">
        <v>58</v>
      </c>
      <c r="I8" s="26" t="s">
        <v>59</v>
      </c>
      <c r="J8" s="27" t="s">
        <v>43</v>
      </c>
      <c r="K8" s="27" t="s">
        <v>44</v>
      </c>
      <c r="L8" s="27" t="s">
        <v>45</v>
      </c>
      <c r="M8" s="27" t="s">
        <v>46</v>
      </c>
      <c r="N8" s="27" t="s">
        <v>47</v>
      </c>
      <c r="O8" s="129" t="s">
        <v>88</v>
      </c>
      <c r="P8" s="129" t="s">
        <v>5</v>
      </c>
    </row>
    <row r="9" spans="1:19" ht="20.100000000000001" customHeight="1">
      <c r="A9" s="32">
        <v>1</v>
      </c>
      <c r="B9" s="32" t="s">
        <v>585</v>
      </c>
      <c r="C9" s="187" t="s">
        <v>586</v>
      </c>
      <c r="D9" s="187" t="s">
        <v>90</v>
      </c>
      <c r="E9" s="32" t="s">
        <v>587</v>
      </c>
      <c r="F9" s="32" t="s">
        <v>92</v>
      </c>
      <c r="G9" s="32" t="s">
        <v>95</v>
      </c>
      <c r="H9" s="32" t="s">
        <v>99</v>
      </c>
      <c r="I9" s="32" t="s">
        <v>1280</v>
      </c>
      <c r="J9" s="32">
        <f>VLOOKUP(B9,NGHEDOC!$D$9:$F$216,3,0)</f>
        <v>17</v>
      </c>
      <c r="K9" s="30">
        <f>VLOOKUP(B9,NOI!$C$10:$V$217,8,0)</f>
        <v>12</v>
      </c>
      <c r="L9" s="30">
        <f>VLOOKUP(B9,NGHEDOC!$D$9:$F$216,2,0)</f>
        <v>27</v>
      </c>
      <c r="M9" s="30">
        <f>VLOOKUP(B9,VIET!$C$9:$M$216,9,0)</f>
        <v>2</v>
      </c>
      <c r="N9" s="30">
        <f t="shared" ref="N9" si="0">SUM(J9:M9)</f>
        <v>58</v>
      </c>
      <c r="O9" s="30" t="str">
        <f t="shared" ref="O9" si="1">IF(AND(N9&gt;=65,N9&lt;80,J9&gt;0,K9&gt;0,L9&gt;0),"A2",IF(AND(N9&gt;=80,J9&gt;0,K9&gt;0,L9&gt;0),"B1","Không đạt"))</f>
        <v>Không đạt</v>
      </c>
      <c r="P9" s="187"/>
      <c r="Q9" s="12">
        <f>SUM(J9:L9)</f>
        <v>56</v>
      </c>
    </row>
    <row r="10" spans="1:19" ht="20.100000000000001" customHeight="1">
      <c r="A10" s="32">
        <v>2</v>
      </c>
      <c r="B10" s="32" t="s">
        <v>588</v>
      </c>
      <c r="C10" s="187" t="s">
        <v>589</v>
      </c>
      <c r="D10" s="187" t="s">
        <v>90</v>
      </c>
      <c r="E10" s="32" t="s">
        <v>590</v>
      </c>
      <c r="F10" s="32" t="s">
        <v>92</v>
      </c>
      <c r="G10" s="32" t="s">
        <v>591</v>
      </c>
      <c r="H10" s="32" t="s">
        <v>171</v>
      </c>
      <c r="I10" s="32" t="s">
        <v>1281</v>
      </c>
      <c r="J10" s="32">
        <f>VLOOKUP(B10,NGHEDOC!$D$9:$F$216,3,0)</f>
        <v>13</v>
      </c>
      <c r="K10" s="30">
        <f>VLOOKUP(B10,NOI!$C$10:$V$217,8,0)</f>
        <v>11</v>
      </c>
      <c r="L10" s="30">
        <f>VLOOKUP(B10,NGHEDOC!$D$9:$F$216,2,0)</f>
        <v>28</v>
      </c>
      <c r="M10" s="30">
        <f>VLOOKUP(B10,VIET!$C$9:$M$216,9,0)</f>
        <v>4</v>
      </c>
      <c r="N10" s="30">
        <f t="shared" ref="N10:N73" si="2">SUM(J10:M10)</f>
        <v>56</v>
      </c>
      <c r="O10" s="30" t="str">
        <f t="shared" ref="O10:O73" si="3">IF(AND(N10&gt;=65,N10&lt;80,J10&gt;0,K10&gt;0,L10&gt;0),"A2",IF(AND(N10&gt;=80,J10&gt;0,K10&gt;0,L10&gt;0),"B1","Không đạt"))</f>
        <v>Không đạt</v>
      </c>
      <c r="P10" s="187"/>
      <c r="Q10" s="12">
        <f t="shared" ref="Q10:Q170" si="4">SUM(J10:L10)</f>
        <v>52</v>
      </c>
    </row>
    <row r="11" spans="1:19" ht="20.100000000000001" customHeight="1">
      <c r="A11" s="32">
        <v>3</v>
      </c>
      <c r="B11" s="32" t="s">
        <v>592</v>
      </c>
      <c r="C11" s="187" t="s">
        <v>589</v>
      </c>
      <c r="D11" s="187" t="s">
        <v>90</v>
      </c>
      <c r="E11" s="32" t="s">
        <v>593</v>
      </c>
      <c r="F11" s="32" t="s">
        <v>92</v>
      </c>
      <c r="G11" s="32" t="s">
        <v>95</v>
      </c>
      <c r="H11" s="32" t="s">
        <v>104</v>
      </c>
      <c r="I11" s="32" t="s">
        <v>371</v>
      </c>
      <c r="J11" s="32">
        <f>VLOOKUP(B11,NGHEDOC!$D$9:$F$216,3,0)</f>
        <v>19</v>
      </c>
      <c r="K11" s="30">
        <f>VLOOKUP(B11,NOI!$C$10:$V$217,8,0)</f>
        <v>10</v>
      </c>
      <c r="L11" s="30">
        <f>VLOOKUP(B11,NGHEDOC!$D$9:$F$216,2,0)</f>
        <v>25</v>
      </c>
      <c r="M11" s="30">
        <f>VLOOKUP(B11,VIET!$C$9:$M$216,9,0)</f>
        <v>5</v>
      </c>
      <c r="N11" s="30">
        <f t="shared" si="2"/>
        <v>59</v>
      </c>
      <c r="O11" s="30" t="str">
        <f t="shared" si="3"/>
        <v>Không đạt</v>
      </c>
      <c r="P11" s="187"/>
      <c r="Q11" s="12">
        <f t="shared" si="4"/>
        <v>54</v>
      </c>
    </row>
    <row r="12" spans="1:19" ht="20.100000000000001" customHeight="1">
      <c r="A12" s="32">
        <v>4</v>
      </c>
      <c r="B12" s="32" t="s">
        <v>594</v>
      </c>
      <c r="C12" s="187" t="s">
        <v>595</v>
      </c>
      <c r="D12" s="187" t="s">
        <v>90</v>
      </c>
      <c r="E12" s="32" t="s">
        <v>233</v>
      </c>
      <c r="F12" s="32" t="s">
        <v>92</v>
      </c>
      <c r="G12" s="32" t="s">
        <v>100</v>
      </c>
      <c r="H12" s="32" t="s">
        <v>104</v>
      </c>
      <c r="I12" s="32" t="s">
        <v>1282</v>
      </c>
      <c r="J12" s="32">
        <f>VLOOKUP(B12,NGHEDOC!$D$9:$F$216,3,0)</f>
        <v>19</v>
      </c>
      <c r="K12" s="30">
        <f>VLOOKUP(B12,NOI!$C$10:$V$217,8,0)</f>
        <v>12</v>
      </c>
      <c r="L12" s="30">
        <f>VLOOKUP(B12,NGHEDOC!$D$9:$F$216,2,0)</f>
        <v>30</v>
      </c>
      <c r="M12" s="30">
        <f>VLOOKUP(B12,VIET!$C$9:$M$216,9,0)</f>
        <v>1</v>
      </c>
      <c r="N12" s="30">
        <f t="shared" si="2"/>
        <v>62</v>
      </c>
      <c r="O12" s="30" t="str">
        <f t="shared" si="3"/>
        <v>Không đạt</v>
      </c>
      <c r="P12" s="187"/>
      <c r="Q12" s="12">
        <f t="shared" si="4"/>
        <v>61</v>
      </c>
    </row>
    <row r="13" spans="1:19" ht="20.100000000000001" customHeight="1">
      <c r="A13" s="32">
        <v>5</v>
      </c>
      <c r="B13" s="32" t="s">
        <v>596</v>
      </c>
      <c r="C13" s="187" t="s">
        <v>597</v>
      </c>
      <c r="D13" s="187" t="s">
        <v>90</v>
      </c>
      <c r="E13" s="32" t="s">
        <v>598</v>
      </c>
      <c r="F13" s="32" t="s">
        <v>94</v>
      </c>
      <c r="G13" s="32" t="s">
        <v>95</v>
      </c>
      <c r="H13" s="32" t="s">
        <v>229</v>
      </c>
      <c r="I13" s="32" t="s">
        <v>1283</v>
      </c>
      <c r="J13" s="32" t="str">
        <f>VLOOKUP(B13,NGHEDOC!$D$9:$F$216,3,0)</f>
        <v>-</v>
      </c>
      <c r="K13" s="30" t="str">
        <f>VLOOKUP(B13,NOI!$C$10:$V$217,8,0)</f>
        <v>-</v>
      </c>
      <c r="L13" s="30" t="str">
        <f>VLOOKUP(B13,NGHEDOC!$D$9:$F$216,2,0)</f>
        <v>-</v>
      </c>
      <c r="M13" s="30" t="str">
        <f>VLOOKUP(B13,VIET!$C$9:$M$216,9,0)</f>
        <v>-</v>
      </c>
      <c r="N13" s="30">
        <f t="shared" si="2"/>
        <v>0</v>
      </c>
      <c r="O13" s="30" t="str">
        <f t="shared" si="3"/>
        <v>Không đạt</v>
      </c>
      <c r="P13" s="187" t="s">
        <v>297</v>
      </c>
      <c r="Q13" s="12">
        <f t="shared" si="4"/>
        <v>0</v>
      </c>
    </row>
    <row r="14" spans="1:19" ht="20.100000000000001" customHeight="1">
      <c r="A14" s="32">
        <v>6</v>
      </c>
      <c r="B14" s="32" t="s">
        <v>599</v>
      </c>
      <c r="C14" s="187" t="s">
        <v>600</v>
      </c>
      <c r="D14" s="187" t="s">
        <v>90</v>
      </c>
      <c r="E14" s="32" t="s">
        <v>355</v>
      </c>
      <c r="F14" s="32" t="s">
        <v>94</v>
      </c>
      <c r="G14" s="32" t="s">
        <v>95</v>
      </c>
      <c r="H14" s="32" t="s">
        <v>99</v>
      </c>
      <c r="I14" s="32" t="s">
        <v>371</v>
      </c>
      <c r="J14" s="32">
        <f>VLOOKUP(B14,NGHEDOC!$D$9:$F$216,3,0)</f>
        <v>11</v>
      </c>
      <c r="K14" s="30">
        <f>VLOOKUP(B14,NOI!$C$10:$V$217,8,0)</f>
        <v>11</v>
      </c>
      <c r="L14" s="30">
        <f>VLOOKUP(B14,NGHEDOC!$D$9:$F$216,2,0)</f>
        <v>28</v>
      </c>
      <c r="M14" s="30">
        <f>VLOOKUP(B14,VIET!$C$9:$M$216,9,0)</f>
        <v>4</v>
      </c>
      <c r="N14" s="30">
        <f t="shared" si="2"/>
        <v>54</v>
      </c>
      <c r="O14" s="30" t="str">
        <f t="shared" si="3"/>
        <v>Không đạt</v>
      </c>
      <c r="P14" s="187"/>
      <c r="Q14" s="12">
        <f t="shared" si="4"/>
        <v>50</v>
      </c>
    </row>
    <row r="15" spans="1:19" ht="20.100000000000001" customHeight="1">
      <c r="A15" s="32">
        <v>7</v>
      </c>
      <c r="B15" s="32" t="s">
        <v>601</v>
      </c>
      <c r="C15" s="187" t="s">
        <v>602</v>
      </c>
      <c r="D15" s="187" t="s">
        <v>90</v>
      </c>
      <c r="E15" s="32" t="s">
        <v>603</v>
      </c>
      <c r="F15" s="32" t="s">
        <v>92</v>
      </c>
      <c r="G15" s="32" t="s">
        <v>95</v>
      </c>
      <c r="H15" s="32" t="s">
        <v>99</v>
      </c>
      <c r="I15" s="32" t="s">
        <v>1284</v>
      </c>
      <c r="J15" s="32">
        <f>VLOOKUP(B15,NGHEDOC!$D$9:$F$216,3,0)</f>
        <v>10</v>
      </c>
      <c r="K15" s="30">
        <f>VLOOKUP(B15,NOI!$C$10:$V$217,8,0)</f>
        <v>11</v>
      </c>
      <c r="L15" s="30">
        <f>VLOOKUP(B15,NGHEDOC!$D$9:$F$216,2,0)</f>
        <v>38</v>
      </c>
      <c r="M15" s="30">
        <f>VLOOKUP(B15,VIET!$C$9:$M$216,9,0)</f>
        <v>5</v>
      </c>
      <c r="N15" s="30">
        <f t="shared" si="2"/>
        <v>64</v>
      </c>
      <c r="O15" s="30" t="str">
        <f t="shared" si="3"/>
        <v>Không đạt</v>
      </c>
      <c r="P15" s="187"/>
      <c r="Q15" s="12">
        <f t="shared" si="4"/>
        <v>59</v>
      </c>
    </row>
    <row r="16" spans="1:19" ht="20.100000000000001" customHeight="1">
      <c r="A16" s="32">
        <v>8</v>
      </c>
      <c r="B16" s="32" t="s">
        <v>604</v>
      </c>
      <c r="C16" s="187" t="s">
        <v>605</v>
      </c>
      <c r="D16" s="187" t="s">
        <v>90</v>
      </c>
      <c r="E16" s="32" t="s">
        <v>329</v>
      </c>
      <c r="F16" s="32" t="s">
        <v>92</v>
      </c>
      <c r="G16" s="32" t="s">
        <v>95</v>
      </c>
      <c r="H16" s="32" t="s">
        <v>101</v>
      </c>
      <c r="I16" s="32" t="s">
        <v>371</v>
      </c>
      <c r="J16" s="32">
        <f>VLOOKUP(B16,NGHEDOC!$D$9:$F$216,3,0)</f>
        <v>18</v>
      </c>
      <c r="K16" s="30">
        <f>VLOOKUP(B16,NOI!$C$10:$V$217,8,0)</f>
        <v>13</v>
      </c>
      <c r="L16" s="30">
        <f>VLOOKUP(B16,NGHEDOC!$D$9:$F$216,2,0)</f>
        <v>35</v>
      </c>
      <c r="M16" s="30">
        <f>VLOOKUP(B16,VIET!$C$9:$M$216,9,0)</f>
        <v>5</v>
      </c>
      <c r="N16" s="30">
        <f t="shared" si="2"/>
        <v>71</v>
      </c>
      <c r="O16" s="30" t="str">
        <f t="shared" si="3"/>
        <v>A2</v>
      </c>
      <c r="P16" s="187"/>
      <c r="Q16" s="12">
        <f t="shared" si="4"/>
        <v>66</v>
      </c>
    </row>
    <row r="17" spans="1:17" ht="20.100000000000001" customHeight="1">
      <c r="A17" s="32">
        <v>9</v>
      </c>
      <c r="B17" s="32" t="s">
        <v>606</v>
      </c>
      <c r="C17" s="187" t="s">
        <v>607</v>
      </c>
      <c r="D17" s="187" t="s">
        <v>90</v>
      </c>
      <c r="E17" s="32" t="s">
        <v>608</v>
      </c>
      <c r="F17" s="32" t="s">
        <v>92</v>
      </c>
      <c r="G17" s="32" t="s">
        <v>95</v>
      </c>
      <c r="H17" s="32" t="s">
        <v>99</v>
      </c>
      <c r="I17" s="32" t="s">
        <v>175</v>
      </c>
      <c r="J17" s="32">
        <f>VLOOKUP(B17,NGHEDOC!$D$9:$F$216,3,0)</f>
        <v>5</v>
      </c>
      <c r="K17" s="30">
        <f>VLOOKUP(B17,NOI!$C$10:$V$217,8,0)</f>
        <v>13</v>
      </c>
      <c r="L17" s="30">
        <f>VLOOKUP(B17,NGHEDOC!$D$9:$F$216,2,0)</f>
        <v>38</v>
      </c>
      <c r="M17" s="30">
        <f>VLOOKUP(B17,VIET!$C$9:$M$216,9,0)</f>
        <v>5</v>
      </c>
      <c r="N17" s="30">
        <f t="shared" si="2"/>
        <v>61</v>
      </c>
      <c r="O17" s="30" t="str">
        <f t="shared" si="3"/>
        <v>Không đạt</v>
      </c>
      <c r="P17" s="187"/>
      <c r="Q17" s="12">
        <f t="shared" si="4"/>
        <v>56</v>
      </c>
    </row>
    <row r="18" spans="1:17" ht="20.100000000000001" customHeight="1">
      <c r="A18" s="32">
        <v>10</v>
      </c>
      <c r="B18" s="32" t="s">
        <v>609</v>
      </c>
      <c r="C18" s="187" t="s">
        <v>610</v>
      </c>
      <c r="D18" s="187" t="s">
        <v>204</v>
      </c>
      <c r="E18" s="32" t="s">
        <v>611</v>
      </c>
      <c r="F18" s="32" t="s">
        <v>92</v>
      </c>
      <c r="G18" s="32" t="s">
        <v>95</v>
      </c>
      <c r="H18" s="32" t="s">
        <v>99</v>
      </c>
      <c r="I18" s="32" t="s">
        <v>227</v>
      </c>
      <c r="J18" s="32">
        <f>VLOOKUP(B18,NGHEDOC!$D$9:$F$216,3,0)</f>
        <v>19</v>
      </c>
      <c r="K18" s="30">
        <f>VLOOKUP(B18,NOI!$C$10:$V$217,8,0)</f>
        <v>12</v>
      </c>
      <c r="L18" s="30">
        <f>VLOOKUP(B18,NGHEDOC!$D$9:$F$216,2,0)</f>
        <v>39</v>
      </c>
      <c r="M18" s="30">
        <f>VLOOKUP(B18,VIET!$C$9:$M$216,9,0)</f>
        <v>4</v>
      </c>
      <c r="N18" s="30">
        <f t="shared" si="2"/>
        <v>74</v>
      </c>
      <c r="O18" s="30" t="str">
        <f t="shared" si="3"/>
        <v>A2</v>
      </c>
      <c r="P18" s="187"/>
      <c r="Q18" s="12">
        <f t="shared" si="4"/>
        <v>70</v>
      </c>
    </row>
    <row r="19" spans="1:17" ht="20.100000000000001" customHeight="1">
      <c r="A19" s="32">
        <v>11</v>
      </c>
      <c r="B19" s="32" t="s">
        <v>612</v>
      </c>
      <c r="C19" s="187" t="s">
        <v>613</v>
      </c>
      <c r="D19" s="187" t="s">
        <v>204</v>
      </c>
      <c r="E19" s="32" t="s">
        <v>614</v>
      </c>
      <c r="F19" s="32" t="s">
        <v>92</v>
      </c>
      <c r="G19" s="32" t="s">
        <v>95</v>
      </c>
      <c r="H19" s="32" t="s">
        <v>362</v>
      </c>
      <c r="I19" s="32" t="s">
        <v>176</v>
      </c>
      <c r="J19" s="32" t="str">
        <f>VLOOKUP(B19,NGHEDOC!$D$9:$F$216,3,0)</f>
        <v>-</v>
      </c>
      <c r="K19" s="30" t="str">
        <f>VLOOKUP(B19,NOI!$C$10:$V$217,8,0)</f>
        <v>-</v>
      </c>
      <c r="L19" s="30" t="str">
        <f>VLOOKUP(B19,NGHEDOC!$D$9:$F$216,2,0)</f>
        <v>-</v>
      </c>
      <c r="M19" s="30" t="str">
        <f>VLOOKUP(B19,VIET!$C$9:$M$216,9,0)</f>
        <v>-</v>
      </c>
      <c r="N19" s="30">
        <f t="shared" si="2"/>
        <v>0</v>
      </c>
      <c r="O19" s="30" t="str">
        <f t="shared" si="3"/>
        <v>Không đạt</v>
      </c>
      <c r="P19" s="187" t="s">
        <v>297</v>
      </c>
      <c r="Q19" s="12">
        <f t="shared" si="4"/>
        <v>0</v>
      </c>
    </row>
    <row r="20" spans="1:17" ht="20.100000000000001" customHeight="1">
      <c r="A20" s="32">
        <v>12</v>
      </c>
      <c r="B20" s="32" t="s">
        <v>615</v>
      </c>
      <c r="C20" s="187" t="s">
        <v>63</v>
      </c>
      <c r="D20" s="187" t="s">
        <v>616</v>
      </c>
      <c r="E20" s="32" t="s">
        <v>617</v>
      </c>
      <c r="F20" s="32" t="s">
        <v>94</v>
      </c>
      <c r="G20" s="32" t="s">
        <v>97</v>
      </c>
      <c r="H20" s="32" t="s">
        <v>99</v>
      </c>
      <c r="I20" s="32" t="s">
        <v>1281</v>
      </c>
      <c r="J20" s="32">
        <f>VLOOKUP(B20,NGHEDOC!$D$9:$F$216,3,0)</f>
        <v>11</v>
      </c>
      <c r="K20" s="30">
        <f>VLOOKUP(B20,NOI!$C$10:$V$217,8,0)</f>
        <v>12</v>
      </c>
      <c r="L20" s="30">
        <f>VLOOKUP(B20,NGHEDOC!$D$9:$F$216,2,0)</f>
        <v>17</v>
      </c>
      <c r="M20" s="30">
        <f>VLOOKUP(B20,VIET!$C$9:$M$216,9,0)</f>
        <v>5</v>
      </c>
      <c r="N20" s="30">
        <f t="shared" si="2"/>
        <v>45</v>
      </c>
      <c r="O20" s="30" t="str">
        <f t="shared" si="3"/>
        <v>Không đạt</v>
      </c>
      <c r="P20" s="187"/>
    </row>
    <row r="21" spans="1:17" ht="20.100000000000001" customHeight="1">
      <c r="A21" s="32">
        <v>13</v>
      </c>
      <c r="B21" s="32" t="s">
        <v>618</v>
      </c>
      <c r="C21" s="187" t="s">
        <v>619</v>
      </c>
      <c r="D21" s="187" t="s">
        <v>620</v>
      </c>
      <c r="E21" s="32" t="s">
        <v>621</v>
      </c>
      <c r="F21" s="32" t="s">
        <v>94</v>
      </c>
      <c r="G21" s="32" t="s">
        <v>95</v>
      </c>
      <c r="H21" s="32" t="s">
        <v>99</v>
      </c>
      <c r="I21" s="32" t="s">
        <v>1280</v>
      </c>
      <c r="J21" s="32">
        <f>VLOOKUP(B21,NGHEDOC!$D$9:$F$216,3,0)</f>
        <v>18</v>
      </c>
      <c r="K21" s="30">
        <f>VLOOKUP(B21,NOI!$C$10:$V$217,8,0)</f>
        <v>12</v>
      </c>
      <c r="L21" s="30">
        <f>VLOOKUP(B21,NGHEDOC!$D$9:$F$216,2,0)</f>
        <v>31</v>
      </c>
      <c r="M21" s="30">
        <f>VLOOKUP(B21,VIET!$C$9:$M$216,9,0)</f>
        <v>5</v>
      </c>
      <c r="N21" s="30">
        <f t="shared" si="2"/>
        <v>66</v>
      </c>
      <c r="O21" s="30" t="str">
        <f t="shared" si="3"/>
        <v>A2</v>
      </c>
      <c r="P21" s="187"/>
    </row>
    <row r="22" spans="1:17" ht="20.100000000000001" customHeight="1">
      <c r="A22" s="32">
        <v>14</v>
      </c>
      <c r="B22" s="32" t="s">
        <v>622</v>
      </c>
      <c r="C22" s="187" t="s">
        <v>623</v>
      </c>
      <c r="D22" s="187" t="s">
        <v>624</v>
      </c>
      <c r="E22" s="32" t="s">
        <v>625</v>
      </c>
      <c r="F22" s="32" t="s">
        <v>94</v>
      </c>
      <c r="G22" s="32" t="s">
        <v>95</v>
      </c>
      <c r="H22" s="32" t="s">
        <v>163</v>
      </c>
      <c r="I22" s="32" t="s">
        <v>1281</v>
      </c>
      <c r="J22" s="32">
        <f>VLOOKUP(B22,NGHEDOC!$D$9:$F$216,3,0)</f>
        <v>9</v>
      </c>
      <c r="K22" s="30">
        <f>VLOOKUP(B22,NOI!$C$10:$V$217,8,0)</f>
        <v>13</v>
      </c>
      <c r="L22" s="30">
        <f>VLOOKUP(B22,NGHEDOC!$D$9:$F$216,2,0)</f>
        <v>33</v>
      </c>
      <c r="M22" s="30">
        <f>VLOOKUP(B22,VIET!$C$9:$M$216,9,0)</f>
        <v>4</v>
      </c>
      <c r="N22" s="30">
        <f t="shared" si="2"/>
        <v>59</v>
      </c>
      <c r="O22" s="30" t="str">
        <f t="shared" si="3"/>
        <v>Không đạt</v>
      </c>
      <c r="P22" s="187"/>
    </row>
    <row r="23" spans="1:17" ht="20.100000000000001" customHeight="1">
      <c r="A23" s="32">
        <v>15</v>
      </c>
      <c r="B23" s="32" t="s">
        <v>626</v>
      </c>
      <c r="C23" s="187" t="s">
        <v>110</v>
      </c>
      <c r="D23" s="187" t="s">
        <v>627</v>
      </c>
      <c r="E23" s="32" t="s">
        <v>628</v>
      </c>
      <c r="F23" s="32" t="s">
        <v>92</v>
      </c>
      <c r="G23" s="32" t="s">
        <v>95</v>
      </c>
      <c r="H23" s="32" t="s">
        <v>99</v>
      </c>
      <c r="I23" s="32" t="s">
        <v>1285</v>
      </c>
      <c r="J23" s="32" t="str">
        <f>VLOOKUP(B23,NGHEDOC!$D$9:$F$216,3,0)</f>
        <v>-</v>
      </c>
      <c r="K23" s="30" t="str">
        <f>VLOOKUP(B23,NOI!$C$10:$V$217,8,0)</f>
        <v>-</v>
      </c>
      <c r="L23" s="30" t="str">
        <f>VLOOKUP(B23,NGHEDOC!$D$9:$F$216,2,0)</f>
        <v>-</v>
      </c>
      <c r="M23" s="30" t="str">
        <f>VLOOKUP(B23,VIET!$C$9:$M$216,9,0)</f>
        <v>-</v>
      </c>
      <c r="N23" s="30">
        <f t="shared" si="2"/>
        <v>0</v>
      </c>
      <c r="O23" s="30" t="str">
        <f t="shared" si="3"/>
        <v>Không đạt</v>
      </c>
      <c r="P23" s="187" t="s">
        <v>297</v>
      </c>
    </row>
    <row r="24" spans="1:17" ht="20.100000000000001" customHeight="1">
      <c r="A24" s="32">
        <v>16</v>
      </c>
      <c r="B24" s="32" t="s">
        <v>629</v>
      </c>
      <c r="C24" s="187" t="s">
        <v>630</v>
      </c>
      <c r="D24" s="187" t="s">
        <v>627</v>
      </c>
      <c r="E24" s="32" t="s">
        <v>631</v>
      </c>
      <c r="F24" s="32" t="s">
        <v>92</v>
      </c>
      <c r="G24" s="32" t="s">
        <v>95</v>
      </c>
      <c r="H24" s="32" t="s">
        <v>99</v>
      </c>
      <c r="I24" s="32" t="s">
        <v>1281</v>
      </c>
      <c r="J24" s="32">
        <f>VLOOKUP(B24,NGHEDOC!$D$9:$F$216,3,0)</f>
        <v>18</v>
      </c>
      <c r="K24" s="30">
        <f>VLOOKUP(B24,NOI!$C$10:$V$217,8,0)</f>
        <v>11</v>
      </c>
      <c r="L24" s="30">
        <f>VLOOKUP(B24,NGHEDOC!$D$9:$F$216,2,0)</f>
        <v>27</v>
      </c>
      <c r="M24" s="30">
        <f>VLOOKUP(B24,VIET!$C$9:$M$216,9,0)</f>
        <v>3</v>
      </c>
      <c r="N24" s="30">
        <f t="shared" si="2"/>
        <v>59</v>
      </c>
      <c r="O24" s="30" t="str">
        <f t="shared" si="3"/>
        <v>Không đạt</v>
      </c>
      <c r="P24" s="187"/>
    </row>
    <row r="25" spans="1:17" ht="20.100000000000001" customHeight="1">
      <c r="A25" s="32">
        <v>17</v>
      </c>
      <c r="B25" s="32" t="s">
        <v>632</v>
      </c>
      <c r="C25" s="187" t="s">
        <v>633</v>
      </c>
      <c r="D25" s="187" t="s">
        <v>634</v>
      </c>
      <c r="E25" s="32" t="s">
        <v>313</v>
      </c>
      <c r="F25" s="32" t="s">
        <v>92</v>
      </c>
      <c r="G25" s="32" t="s">
        <v>97</v>
      </c>
      <c r="H25" s="32" t="s">
        <v>104</v>
      </c>
      <c r="I25" s="32" t="s">
        <v>175</v>
      </c>
      <c r="J25" s="32">
        <f>VLOOKUP(B25,NGHEDOC!$D$9:$F$216,3,0)</f>
        <v>13</v>
      </c>
      <c r="K25" s="30">
        <f>VLOOKUP(B25,NOI!$C$10:$V$217,8,0)</f>
        <v>11</v>
      </c>
      <c r="L25" s="30">
        <f>VLOOKUP(B25,NGHEDOC!$D$9:$F$216,2,0)</f>
        <v>12</v>
      </c>
      <c r="M25" s="30">
        <f>VLOOKUP(B25,VIET!$C$9:$M$216,9,0)</f>
        <v>1</v>
      </c>
      <c r="N25" s="30">
        <f t="shared" si="2"/>
        <v>37</v>
      </c>
      <c r="O25" s="30" t="str">
        <f t="shared" si="3"/>
        <v>Không đạt</v>
      </c>
      <c r="P25" s="187"/>
    </row>
    <row r="26" spans="1:17" ht="20.100000000000001" customHeight="1">
      <c r="A26" s="32">
        <v>18</v>
      </c>
      <c r="B26" s="32" t="s">
        <v>635</v>
      </c>
      <c r="C26" s="187" t="s">
        <v>636</v>
      </c>
      <c r="D26" s="187" t="s">
        <v>637</v>
      </c>
      <c r="E26" s="32" t="s">
        <v>638</v>
      </c>
      <c r="F26" s="32" t="s">
        <v>92</v>
      </c>
      <c r="G26" s="32" t="s">
        <v>95</v>
      </c>
      <c r="H26" s="32" t="s">
        <v>99</v>
      </c>
      <c r="I26" s="32" t="s">
        <v>1286</v>
      </c>
      <c r="J26" s="32">
        <f>VLOOKUP(B26,NGHEDOC!$D$9:$F$216,3,0)</f>
        <v>7</v>
      </c>
      <c r="K26" s="30">
        <f>VLOOKUP(B26,NOI!$C$10:$V$217,8,0)</f>
        <v>10</v>
      </c>
      <c r="L26" s="30">
        <f>VLOOKUP(B26,NGHEDOC!$D$9:$F$216,2,0)</f>
        <v>21</v>
      </c>
      <c r="M26" s="30">
        <f>VLOOKUP(B26,VIET!$C$9:$M$216,9,0)</f>
        <v>3</v>
      </c>
      <c r="N26" s="30">
        <f t="shared" si="2"/>
        <v>41</v>
      </c>
      <c r="O26" s="30" t="str">
        <f t="shared" si="3"/>
        <v>Không đạt</v>
      </c>
      <c r="P26" s="187"/>
    </row>
    <row r="27" spans="1:17" ht="20.100000000000001" customHeight="1">
      <c r="A27" s="32">
        <v>19</v>
      </c>
      <c r="B27" s="32" t="s">
        <v>639</v>
      </c>
      <c r="C27" s="187" t="s">
        <v>640</v>
      </c>
      <c r="D27" s="187" t="s">
        <v>637</v>
      </c>
      <c r="E27" s="32" t="s">
        <v>641</v>
      </c>
      <c r="F27" s="32" t="s">
        <v>92</v>
      </c>
      <c r="G27" s="32" t="s">
        <v>95</v>
      </c>
      <c r="H27" s="32" t="s">
        <v>642</v>
      </c>
      <c r="I27" s="32" t="s">
        <v>1287</v>
      </c>
      <c r="J27" s="32">
        <f>VLOOKUP(B27,NGHEDOC!$D$9:$F$216,3,0)</f>
        <v>18</v>
      </c>
      <c r="K27" s="30">
        <f>VLOOKUP(B27,NOI!$C$10:$V$217,8,0)</f>
        <v>10</v>
      </c>
      <c r="L27" s="30">
        <f>VLOOKUP(B27,NGHEDOC!$D$9:$F$216,2,0)</f>
        <v>49</v>
      </c>
      <c r="M27" s="30">
        <f>VLOOKUP(B27,VIET!$C$9:$M$216,9,0)</f>
        <v>4</v>
      </c>
      <c r="N27" s="30">
        <f t="shared" si="2"/>
        <v>81</v>
      </c>
      <c r="O27" s="30" t="str">
        <f t="shared" si="3"/>
        <v>B1</v>
      </c>
      <c r="P27" s="187"/>
    </row>
    <row r="28" spans="1:17" ht="20.100000000000001" customHeight="1">
      <c r="A28" s="32">
        <v>20</v>
      </c>
      <c r="B28" s="32" t="s">
        <v>643</v>
      </c>
      <c r="C28" s="187" t="s">
        <v>630</v>
      </c>
      <c r="D28" s="187" t="s">
        <v>311</v>
      </c>
      <c r="E28" s="32" t="s">
        <v>644</v>
      </c>
      <c r="F28" s="32" t="s">
        <v>92</v>
      </c>
      <c r="G28" s="32" t="s">
        <v>97</v>
      </c>
      <c r="H28" s="32" t="s">
        <v>99</v>
      </c>
      <c r="I28" s="32" t="s">
        <v>1288</v>
      </c>
      <c r="J28" s="32">
        <f>VLOOKUP(B28,NGHEDOC!$D$9:$F$216,3,0)</f>
        <v>9</v>
      </c>
      <c r="K28" s="30">
        <f>VLOOKUP(B28,NOI!$C$10:$V$217,8,0)</f>
        <v>9</v>
      </c>
      <c r="L28" s="30">
        <f>VLOOKUP(B28,NGHEDOC!$D$9:$F$216,2,0)</f>
        <v>16</v>
      </c>
      <c r="M28" s="30">
        <f>VLOOKUP(B28,VIET!$C$9:$M$216,9,0)</f>
        <v>3</v>
      </c>
      <c r="N28" s="30">
        <f t="shared" si="2"/>
        <v>37</v>
      </c>
      <c r="O28" s="30" t="str">
        <f t="shared" si="3"/>
        <v>Không đạt</v>
      </c>
      <c r="P28" s="187"/>
    </row>
    <row r="29" spans="1:17" ht="20.100000000000001" customHeight="1">
      <c r="A29" s="32">
        <v>21</v>
      </c>
      <c r="B29" s="32" t="s">
        <v>645</v>
      </c>
      <c r="C29" s="187" t="s">
        <v>646</v>
      </c>
      <c r="D29" s="187" t="s">
        <v>111</v>
      </c>
      <c r="E29" s="32" t="s">
        <v>647</v>
      </c>
      <c r="F29" s="32" t="s">
        <v>92</v>
      </c>
      <c r="G29" s="32" t="s">
        <v>95</v>
      </c>
      <c r="H29" s="32" t="s">
        <v>112</v>
      </c>
      <c r="I29" s="32" t="s">
        <v>235</v>
      </c>
      <c r="J29" s="32">
        <f>VLOOKUP(B29,NGHEDOC!$D$9:$F$216,3,0)</f>
        <v>9</v>
      </c>
      <c r="K29" s="30">
        <f>VLOOKUP(B29,NOI!$C$10:$V$217,8,0)</f>
        <v>12</v>
      </c>
      <c r="L29" s="30">
        <f>VLOOKUP(B29,NGHEDOC!$D$9:$F$216,2,0)</f>
        <v>14</v>
      </c>
      <c r="M29" s="30">
        <f>VLOOKUP(B29,VIET!$C$9:$M$216,9,0)</f>
        <v>3</v>
      </c>
      <c r="N29" s="30">
        <f t="shared" si="2"/>
        <v>38</v>
      </c>
      <c r="O29" s="30" t="str">
        <f t="shared" si="3"/>
        <v>Không đạt</v>
      </c>
      <c r="P29" s="187"/>
    </row>
    <row r="30" spans="1:17" ht="20.100000000000001" customHeight="1">
      <c r="A30" s="32">
        <v>22</v>
      </c>
      <c r="B30" s="32" t="s">
        <v>648</v>
      </c>
      <c r="C30" s="187" t="s">
        <v>649</v>
      </c>
      <c r="D30" s="187" t="s">
        <v>111</v>
      </c>
      <c r="E30" s="32" t="s">
        <v>650</v>
      </c>
      <c r="F30" s="32" t="s">
        <v>92</v>
      </c>
      <c r="G30" s="32" t="s">
        <v>95</v>
      </c>
      <c r="H30" s="32" t="s">
        <v>99</v>
      </c>
      <c r="I30" s="32" t="s">
        <v>1280</v>
      </c>
      <c r="J30" s="32">
        <f>VLOOKUP(B30,NGHEDOC!$D$9:$F$216,3,0)</f>
        <v>0</v>
      </c>
      <c r="K30" s="30">
        <f>VLOOKUP(B30,NOI!$C$10:$V$217,8,0)</f>
        <v>10</v>
      </c>
      <c r="L30" s="30">
        <f>VLOOKUP(B30,NGHEDOC!$D$9:$F$216,2,0)</f>
        <v>17</v>
      </c>
      <c r="M30" s="30">
        <f>VLOOKUP(B30,VIET!$C$9:$M$216,9,0)</f>
        <v>5</v>
      </c>
      <c r="N30" s="30">
        <f t="shared" si="2"/>
        <v>32</v>
      </c>
      <c r="O30" s="30" t="str">
        <f t="shared" si="3"/>
        <v>Không đạt</v>
      </c>
      <c r="P30" s="187"/>
    </row>
    <row r="31" spans="1:17" ht="20.100000000000001" customHeight="1">
      <c r="A31" s="32">
        <v>23</v>
      </c>
      <c r="B31" s="32" t="s">
        <v>651</v>
      </c>
      <c r="C31" s="187" t="s">
        <v>354</v>
      </c>
      <c r="D31" s="187" t="s">
        <v>652</v>
      </c>
      <c r="E31" s="32" t="s">
        <v>355</v>
      </c>
      <c r="F31" s="32" t="s">
        <v>94</v>
      </c>
      <c r="G31" s="32" t="s">
        <v>97</v>
      </c>
      <c r="H31" s="32" t="s">
        <v>96</v>
      </c>
      <c r="I31" s="32" t="s">
        <v>1281</v>
      </c>
      <c r="J31" s="32">
        <f>VLOOKUP(B31,NGHEDOC!$D$9:$F$216,3,0)</f>
        <v>10</v>
      </c>
      <c r="K31" s="30">
        <f>VLOOKUP(B31,NOI!$C$10:$V$217,8,0)</f>
        <v>11</v>
      </c>
      <c r="L31" s="30">
        <f>VLOOKUP(B31,NGHEDOC!$D$9:$F$216,2,0)</f>
        <v>23</v>
      </c>
      <c r="M31" s="30">
        <f>VLOOKUP(B31,VIET!$C$9:$M$216,9,0)</f>
        <v>2</v>
      </c>
      <c r="N31" s="30">
        <f t="shared" si="2"/>
        <v>46</v>
      </c>
      <c r="O31" s="30" t="str">
        <f t="shared" si="3"/>
        <v>Không đạt</v>
      </c>
      <c r="P31" s="187"/>
    </row>
    <row r="32" spans="1:17" ht="20.100000000000001" customHeight="1">
      <c r="A32" s="32">
        <v>24</v>
      </c>
      <c r="B32" s="32" t="s">
        <v>653</v>
      </c>
      <c r="C32" s="187" t="s">
        <v>654</v>
      </c>
      <c r="D32" s="187" t="s">
        <v>312</v>
      </c>
      <c r="E32" s="32" t="s">
        <v>655</v>
      </c>
      <c r="F32" s="32" t="s">
        <v>94</v>
      </c>
      <c r="G32" s="32" t="s">
        <v>100</v>
      </c>
      <c r="H32" s="32" t="s">
        <v>96</v>
      </c>
      <c r="I32" s="32" t="s">
        <v>1289</v>
      </c>
      <c r="J32" s="32">
        <f>VLOOKUP(B32,NGHEDOC!$D$9:$F$216,3,0)</f>
        <v>14</v>
      </c>
      <c r="K32" s="30">
        <f>VLOOKUP(B32,NOI!$C$10:$V$217,8,0)</f>
        <v>12</v>
      </c>
      <c r="L32" s="30">
        <f>VLOOKUP(B32,NGHEDOC!$D$9:$F$216,2,0)</f>
        <v>43</v>
      </c>
      <c r="M32" s="30">
        <f>VLOOKUP(B32,VIET!$C$9:$M$216,9,0)</f>
        <v>3</v>
      </c>
      <c r="N32" s="30">
        <f t="shared" si="2"/>
        <v>72</v>
      </c>
      <c r="O32" s="30" t="str">
        <f t="shared" si="3"/>
        <v>A2</v>
      </c>
      <c r="P32" s="187"/>
    </row>
    <row r="33" spans="1:16" ht="20.100000000000001" customHeight="1">
      <c r="A33" s="32">
        <v>25</v>
      </c>
      <c r="B33" s="32" t="s">
        <v>656</v>
      </c>
      <c r="C33" s="187" t="s">
        <v>199</v>
      </c>
      <c r="D33" s="187" t="s">
        <v>657</v>
      </c>
      <c r="E33" s="32" t="s">
        <v>658</v>
      </c>
      <c r="F33" s="32" t="s">
        <v>92</v>
      </c>
      <c r="G33" s="32" t="s">
        <v>95</v>
      </c>
      <c r="H33" s="32" t="s">
        <v>164</v>
      </c>
      <c r="I33" s="32" t="s">
        <v>374</v>
      </c>
      <c r="J33" s="32">
        <f>VLOOKUP(B33,NGHEDOC!$D$9:$F$216,3,0)</f>
        <v>21</v>
      </c>
      <c r="K33" s="30">
        <f>VLOOKUP(B33,NOI!$C$10:$V$217,8,0)</f>
        <v>11</v>
      </c>
      <c r="L33" s="30">
        <f>VLOOKUP(B33,NGHEDOC!$D$9:$F$216,2,0)</f>
        <v>40</v>
      </c>
      <c r="M33" s="30">
        <f>VLOOKUP(B33,VIET!$C$9:$M$216,9,0)</f>
        <v>5</v>
      </c>
      <c r="N33" s="30">
        <f t="shared" si="2"/>
        <v>77</v>
      </c>
      <c r="O33" s="30" t="str">
        <f t="shared" si="3"/>
        <v>A2</v>
      </c>
      <c r="P33" s="187"/>
    </row>
    <row r="34" spans="1:16" ht="20.100000000000001" customHeight="1">
      <c r="A34" s="32">
        <v>26</v>
      </c>
      <c r="B34" s="32" t="s">
        <v>659</v>
      </c>
      <c r="C34" s="187" t="s">
        <v>110</v>
      </c>
      <c r="D34" s="187" t="s">
        <v>660</v>
      </c>
      <c r="E34" s="32" t="s">
        <v>321</v>
      </c>
      <c r="F34" s="32" t="s">
        <v>92</v>
      </c>
      <c r="G34" s="32" t="s">
        <v>95</v>
      </c>
      <c r="H34" s="32" t="s">
        <v>164</v>
      </c>
      <c r="I34" s="32" t="s">
        <v>1281</v>
      </c>
      <c r="J34" s="32">
        <f>VLOOKUP(B34,NGHEDOC!$D$9:$F$216,3,0)</f>
        <v>23</v>
      </c>
      <c r="K34" s="30">
        <f>VLOOKUP(B34,NOI!$C$10:$V$217,8,0)</f>
        <v>11</v>
      </c>
      <c r="L34" s="30">
        <f>VLOOKUP(B34,NGHEDOC!$D$9:$F$216,2,0)</f>
        <v>48</v>
      </c>
      <c r="M34" s="30">
        <f>VLOOKUP(B34,VIET!$C$9:$M$216,9,0)</f>
        <v>4</v>
      </c>
      <c r="N34" s="30">
        <f t="shared" si="2"/>
        <v>86</v>
      </c>
      <c r="O34" s="30" t="str">
        <f t="shared" si="3"/>
        <v>B1</v>
      </c>
      <c r="P34" s="187"/>
    </row>
    <row r="35" spans="1:16" ht="20.100000000000001" customHeight="1">
      <c r="A35" s="32">
        <v>27</v>
      </c>
      <c r="B35" s="32" t="s">
        <v>661</v>
      </c>
      <c r="C35" s="187" t="s">
        <v>110</v>
      </c>
      <c r="D35" s="187" t="s">
        <v>660</v>
      </c>
      <c r="E35" s="32" t="s">
        <v>662</v>
      </c>
      <c r="F35" s="32" t="s">
        <v>92</v>
      </c>
      <c r="G35" s="32" t="s">
        <v>95</v>
      </c>
      <c r="H35" s="32" t="s">
        <v>99</v>
      </c>
      <c r="I35" s="32" t="s">
        <v>1290</v>
      </c>
      <c r="J35" s="32">
        <f>VLOOKUP(B35,NGHEDOC!$D$9:$F$216,3,0)</f>
        <v>24</v>
      </c>
      <c r="K35" s="30">
        <f>VLOOKUP(B35,NOI!$C$10:$V$217,8,0)</f>
        <v>12</v>
      </c>
      <c r="L35" s="30">
        <f>VLOOKUP(B35,NGHEDOC!$D$9:$F$216,2,0)</f>
        <v>21</v>
      </c>
      <c r="M35" s="30">
        <f>VLOOKUP(B35,VIET!$C$9:$M$216,9,0)</f>
        <v>4</v>
      </c>
      <c r="N35" s="30">
        <f t="shared" si="2"/>
        <v>61</v>
      </c>
      <c r="O35" s="30" t="str">
        <f t="shared" si="3"/>
        <v>Không đạt</v>
      </c>
      <c r="P35" s="187"/>
    </row>
    <row r="36" spans="1:16" ht="20.100000000000001" customHeight="1">
      <c r="A36" s="32">
        <v>28</v>
      </c>
      <c r="B36" s="32" t="s">
        <v>663</v>
      </c>
      <c r="C36" s="187" t="s">
        <v>358</v>
      </c>
      <c r="D36" s="187" t="s">
        <v>206</v>
      </c>
      <c r="E36" s="32" t="s">
        <v>664</v>
      </c>
      <c r="F36" s="32" t="s">
        <v>94</v>
      </c>
      <c r="G36" s="32" t="s">
        <v>95</v>
      </c>
      <c r="H36" s="32" t="s">
        <v>99</v>
      </c>
      <c r="I36" s="32" t="s">
        <v>1291</v>
      </c>
      <c r="J36" s="32">
        <f>VLOOKUP(B36,NGHEDOC!$D$9:$F$216,3,0)</f>
        <v>8</v>
      </c>
      <c r="K36" s="30">
        <f>VLOOKUP(B36,NOI!$C$10:$V$217,8,0)</f>
        <v>14</v>
      </c>
      <c r="L36" s="30">
        <f>VLOOKUP(B36,NGHEDOC!$D$9:$F$216,2,0)</f>
        <v>20</v>
      </c>
      <c r="M36" s="30">
        <f>VLOOKUP(B36,VIET!$C$9:$M$216,9,0)</f>
        <v>5</v>
      </c>
      <c r="N36" s="30">
        <f t="shared" si="2"/>
        <v>47</v>
      </c>
      <c r="O36" s="30" t="str">
        <f t="shared" si="3"/>
        <v>Không đạt</v>
      </c>
      <c r="P36" s="187"/>
    </row>
    <row r="37" spans="1:16" ht="20.100000000000001" customHeight="1">
      <c r="A37" s="32">
        <v>29</v>
      </c>
      <c r="B37" s="32" t="s">
        <v>665</v>
      </c>
      <c r="C37" s="187" t="s">
        <v>666</v>
      </c>
      <c r="D37" s="187" t="s">
        <v>667</v>
      </c>
      <c r="E37" s="32" t="s">
        <v>668</v>
      </c>
      <c r="F37" s="32" t="s">
        <v>92</v>
      </c>
      <c r="G37" s="32" t="s">
        <v>100</v>
      </c>
      <c r="H37" s="32" t="s">
        <v>96</v>
      </c>
      <c r="I37" s="32" t="s">
        <v>1292</v>
      </c>
      <c r="J37" s="32">
        <f>VLOOKUP(B37,NGHEDOC!$D$9:$F$216,3,0)</f>
        <v>25</v>
      </c>
      <c r="K37" s="30">
        <f>VLOOKUP(B37,NOI!$C$10:$V$217,8,0)</f>
        <v>11</v>
      </c>
      <c r="L37" s="30">
        <f>VLOOKUP(B37,NGHEDOC!$D$9:$F$216,2,0)</f>
        <v>30</v>
      </c>
      <c r="M37" s="30">
        <f>VLOOKUP(B37,VIET!$C$9:$M$216,9,0)</f>
        <v>4</v>
      </c>
      <c r="N37" s="30">
        <f t="shared" si="2"/>
        <v>70</v>
      </c>
      <c r="O37" s="30" t="str">
        <f t="shared" si="3"/>
        <v>A2</v>
      </c>
      <c r="P37" s="187"/>
    </row>
    <row r="38" spans="1:16" ht="20.100000000000001" customHeight="1">
      <c r="A38" s="32">
        <v>30</v>
      </c>
      <c r="B38" s="32" t="s">
        <v>669</v>
      </c>
      <c r="C38" s="187" t="s">
        <v>670</v>
      </c>
      <c r="D38" s="187" t="s">
        <v>667</v>
      </c>
      <c r="E38" s="32" t="s">
        <v>671</v>
      </c>
      <c r="F38" s="32" t="s">
        <v>92</v>
      </c>
      <c r="G38" s="32" t="s">
        <v>95</v>
      </c>
      <c r="H38" s="32" t="s">
        <v>99</v>
      </c>
      <c r="I38" s="32" t="s">
        <v>1290</v>
      </c>
      <c r="J38" s="32">
        <f>VLOOKUP(B38,NGHEDOC!$D$9:$F$216,3,0)</f>
        <v>22</v>
      </c>
      <c r="K38" s="30">
        <f>VLOOKUP(B38,NOI!$C$10:$V$217,8,0)</f>
        <v>14</v>
      </c>
      <c r="L38" s="30">
        <f>VLOOKUP(B38,NGHEDOC!$D$9:$F$216,2,0)</f>
        <v>51</v>
      </c>
      <c r="M38" s="30">
        <f>VLOOKUP(B38,VIET!$C$9:$M$216,9,0)</f>
        <v>5</v>
      </c>
      <c r="N38" s="30">
        <f t="shared" si="2"/>
        <v>92</v>
      </c>
      <c r="O38" s="30" t="str">
        <f t="shared" si="3"/>
        <v>B1</v>
      </c>
      <c r="P38" s="187"/>
    </row>
    <row r="39" spans="1:16" ht="20.100000000000001" customHeight="1">
      <c r="A39" s="32">
        <v>31</v>
      </c>
      <c r="B39" s="32" t="s">
        <v>672</v>
      </c>
      <c r="C39" s="187" t="s">
        <v>673</v>
      </c>
      <c r="D39" s="187" t="s">
        <v>314</v>
      </c>
      <c r="E39" s="32" t="s">
        <v>674</v>
      </c>
      <c r="F39" s="32" t="s">
        <v>92</v>
      </c>
      <c r="G39" s="32" t="s">
        <v>95</v>
      </c>
      <c r="H39" s="32" t="s">
        <v>675</v>
      </c>
      <c r="I39" s="32" t="s">
        <v>364</v>
      </c>
      <c r="J39" s="32">
        <f>VLOOKUP(B39,NGHEDOC!$D$9:$F$216,3,0)</f>
        <v>18</v>
      </c>
      <c r="K39" s="30">
        <f>VLOOKUP(B39,NOI!$C$10:$V$217,8,0)</f>
        <v>14</v>
      </c>
      <c r="L39" s="30">
        <f>VLOOKUP(B39,NGHEDOC!$D$9:$F$216,2,0)</f>
        <v>38</v>
      </c>
      <c r="M39" s="30">
        <f>VLOOKUP(B39,VIET!$C$9:$M$216,9,0)</f>
        <v>3</v>
      </c>
      <c r="N39" s="30">
        <f t="shared" si="2"/>
        <v>73</v>
      </c>
      <c r="O39" s="30" t="str">
        <f t="shared" si="3"/>
        <v>A2</v>
      </c>
      <c r="P39" s="187"/>
    </row>
    <row r="40" spans="1:16" ht="20.100000000000001" customHeight="1">
      <c r="A40" s="32">
        <v>32</v>
      </c>
      <c r="B40" s="32" t="s">
        <v>676</v>
      </c>
      <c r="C40" s="187" t="s">
        <v>677</v>
      </c>
      <c r="D40" s="187" t="s">
        <v>314</v>
      </c>
      <c r="E40" s="32" t="s">
        <v>678</v>
      </c>
      <c r="F40" s="32" t="s">
        <v>94</v>
      </c>
      <c r="G40" s="32" t="s">
        <v>95</v>
      </c>
      <c r="H40" s="32" t="s">
        <v>166</v>
      </c>
      <c r="I40" s="32" t="s">
        <v>1291</v>
      </c>
      <c r="J40" s="32">
        <f>VLOOKUP(B40,NGHEDOC!$D$9:$F$216,3,0)</f>
        <v>23</v>
      </c>
      <c r="K40" s="30">
        <f>VLOOKUP(B40,NOI!$C$10:$V$217,8,0)</f>
        <v>14</v>
      </c>
      <c r="L40" s="30">
        <f>VLOOKUP(B40,NGHEDOC!$D$9:$F$216,2,0)</f>
        <v>50</v>
      </c>
      <c r="M40" s="30">
        <f>VLOOKUP(B40,VIET!$C$9:$M$216,9,0)</f>
        <v>5</v>
      </c>
      <c r="N40" s="30">
        <f t="shared" si="2"/>
        <v>92</v>
      </c>
      <c r="O40" s="30" t="str">
        <f t="shared" si="3"/>
        <v>B1</v>
      </c>
      <c r="P40" s="187"/>
    </row>
    <row r="41" spans="1:16" ht="20.100000000000001" customHeight="1">
      <c r="A41" s="32">
        <v>33</v>
      </c>
      <c r="B41" s="32" t="s">
        <v>679</v>
      </c>
      <c r="C41" s="187" t="s">
        <v>680</v>
      </c>
      <c r="D41" s="187" t="s">
        <v>315</v>
      </c>
      <c r="E41" s="32" t="s">
        <v>681</v>
      </c>
      <c r="F41" s="32" t="s">
        <v>92</v>
      </c>
      <c r="G41" s="32" t="s">
        <v>95</v>
      </c>
      <c r="H41" s="32" t="s">
        <v>112</v>
      </c>
      <c r="I41" s="32" t="s">
        <v>1280</v>
      </c>
      <c r="J41" s="32">
        <f>VLOOKUP(B41,NGHEDOC!$D$9:$F$216,3,0)</f>
        <v>7</v>
      </c>
      <c r="K41" s="30">
        <f>VLOOKUP(B41,NOI!$C$10:$V$217,8,0)</f>
        <v>12</v>
      </c>
      <c r="L41" s="30">
        <f>VLOOKUP(B41,NGHEDOC!$D$9:$F$216,2,0)</f>
        <v>9</v>
      </c>
      <c r="M41" s="30">
        <f>VLOOKUP(B41,VIET!$C$9:$M$216,9,0)</f>
        <v>4</v>
      </c>
      <c r="N41" s="30">
        <f t="shared" si="2"/>
        <v>32</v>
      </c>
      <c r="O41" s="30" t="str">
        <f t="shared" si="3"/>
        <v>Không đạt</v>
      </c>
      <c r="P41" s="187"/>
    </row>
    <row r="42" spans="1:16" ht="20.100000000000001" customHeight="1">
      <c r="A42" s="32">
        <v>34</v>
      </c>
      <c r="B42" s="32" t="s">
        <v>682</v>
      </c>
      <c r="C42" s="187" t="s">
        <v>683</v>
      </c>
      <c r="D42" s="187" t="s">
        <v>684</v>
      </c>
      <c r="E42" s="32" t="s">
        <v>353</v>
      </c>
      <c r="F42" s="32" t="s">
        <v>92</v>
      </c>
      <c r="G42" s="32" t="s">
        <v>117</v>
      </c>
      <c r="H42" s="32" t="s">
        <v>112</v>
      </c>
      <c r="I42" s="32" t="s">
        <v>1293</v>
      </c>
      <c r="J42" s="32">
        <f>VLOOKUP(B42,NGHEDOC!$D$9:$F$216,3,0)</f>
        <v>24</v>
      </c>
      <c r="K42" s="30">
        <f>VLOOKUP(B42,NOI!$C$10:$V$217,8,0)</f>
        <v>14</v>
      </c>
      <c r="L42" s="30">
        <f>VLOOKUP(B42,NGHEDOC!$D$9:$F$216,2,0)</f>
        <v>51</v>
      </c>
      <c r="M42" s="30">
        <f>VLOOKUP(B42,VIET!$C$9:$M$216,9,0)</f>
        <v>5</v>
      </c>
      <c r="N42" s="30">
        <f t="shared" si="2"/>
        <v>94</v>
      </c>
      <c r="O42" s="30" t="str">
        <f t="shared" si="3"/>
        <v>B1</v>
      </c>
      <c r="P42" s="187"/>
    </row>
    <row r="43" spans="1:16" ht="20.100000000000001" customHeight="1">
      <c r="A43" s="32">
        <v>35</v>
      </c>
      <c r="B43" s="32" t="s">
        <v>685</v>
      </c>
      <c r="C43" s="187" t="s">
        <v>110</v>
      </c>
      <c r="D43" s="187" t="s">
        <v>686</v>
      </c>
      <c r="E43" s="32" t="s">
        <v>687</v>
      </c>
      <c r="F43" s="32" t="s">
        <v>92</v>
      </c>
      <c r="G43" s="32" t="s">
        <v>95</v>
      </c>
      <c r="H43" s="32" t="s">
        <v>99</v>
      </c>
      <c r="I43" s="32" t="s">
        <v>1283</v>
      </c>
      <c r="J43" s="32">
        <f>VLOOKUP(B43,NGHEDOC!$D$9:$F$216,3,0)</f>
        <v>20</v>
      </c>
      <c r="K43" s="30">
        <f>VLOOKUP(B43,NOI!$C$10:$V$217,8,0)</f>
        <v>13</v>
      </c>
      <c r="L43" s="30">
        <f>VLOOKUP(B43,NGHEDOC!$D$9:$F$216,2,0)</f>
        <v>40</v>
      </c>
      <c r="M43" s="30">
        <f>VLOOKUP(B43,VIET!$C$9:$M$216,9,0)</f>
        <v>1</v>
      </c>
      <c r="N43" s="30">
        <f t="shared" si="2"/>
        <v>74</v>
      </c>
      <c r="O43" s="30" t="str">
        <f t="shared" si="3"/>
        <v>A2</v>
      </c>
      <c r="P43" s="187"/>
    </row>
    <row r="44" spans="1:16" ht="20.100000000000001" customHeight="1">
      <c r="A44" s="32">
        <v>36</v>
      </c>
      <c r="B44" s="32" t="s">
        <v>688</v>
      </c>
      <c r="C44" s="187" t="s">
        <v>689</v>
      </c>
      <c r="D44" s="187" t="s">
        <v>690</v>
      </c>
      <c r="E44" s="32" t="s">
        <v>621</v>
      </c>
      <c r="F44" s="32" t="s">
        <v>94</v>
      </c>
      <c r="G44" s="32" t="s">
        <v>95</v>
      </c>
      <c r="H44" s="32" t="s">
        <v>363</v>
      </c>
      <c r="I44" s="32" t="s">
        <v>1291</v>
      </c>
      <c r="J44" s="32">
        <f>VLOOKUP(B44,NGHEDOC!$D$9:$F$216,3,0)</f>
        <v>21</v>
      </c>
      <c r="K44" s="30">
        <f>VLOOKUP(B44,NOI!$C$10:$V$217,8,0)</f>
        <v>10</v>
      </c>
      <c r="L44" s="30">
        <f>VLOOKUP(B44,NGHEDOC!$D$9:$F$216,2,0)</f>
        <v>14</v>
      </c>
      <c r="M44" s="30">
        <f>VLOOKUP(B44,VIET!$C$9:$M$216,9,0)</f>
        <v>5</v>
      </c>
      <c r="N44" s="30">
        <f t="shared" si="2"/>
        <v>50</v>
      </c>
      <c r="O44" s="30" t="str">
        <f t="shared" si="3"/>
        <v>Không đạt</v>
      </c>
      <c r="P44" s="187"/>
    </row>
    <row r="45" spans="1:16" ht="20.100000000000001" customHeight="1">
      <c r="A45" s="32">
        <v>37</v>
      </c>
      <c r="B45" s="32" t="s">
        <v>691</v>
      </c>
      <c r="C45" s="187" t="s">
        <v>692</v>
      </c>
      <c r="D45" s="187" t="s">
        <v>690</v>
      </c>
      <c r="E45" s="32" t="s">
        <v>693</v>
      </c>
      <c r="F45" s="32" t="s">
        <v>94</v>
      </c>
      <c r="G45" s="32" t="s">
        <v>95</v>
      </c>
      <c r="H45" s="32" t="s">
        <v>167</v>
      </c>
      <c r="I45" s="32" t="s">
        <v>236</v>
      </c>
      <c r="J45" s="32">
        <f>VLOOKUP(B45,NGHEDOC!$D$9:$F$216,3,0)</f>
        <v>20</v>
      </c>
      <c r="K45" s="30">
        <f>VLOOKUP(B45,NOI!$C$10:$V$217,8,0)</f>
        <v>13</v>
      </c>
      <c r="L45" s="30">
        <f>VLOOKUP(B45,NGHEDOC!$D$9:$F$216,2,0)</f>
        <v>29</v>
      </c>
      <c r="M45" s="30">
        <f>VLOOKUP(B45,VIET!$C$9:$M$216,9,0)</f>
        <v>5</v>
      </c>
      <c r="N45" s="30">
        <f t="shared" si="2"/>
        <v>67</v>
      </c>
      <c r="O45" s="30" t="str">
        <f t="shared" si="3"/>
        <v>A2</v>
      </c>
      <c r="P45" s="187"/>
    </row>
    <row r="46" spans="1:16" ht="20.100000000000001" customHeight="1">
      <c r="A46" s="32">
        <v>38</v>
      </c>
      <c r="B46" s="32" t="s">
        <v>694</v>
      </c>
      <c r="C46" s="187" t="s">
        <v>673</v>
      </c>
      <c r="D46" s="187" t="s">
        <v>91</v>
      </c>
      <c r="E46" s="32" t="s">
        <v>318</v>
      </c>
      <c r="F46" s="32" t="s">
        <v>92</v>
      </c>
      <c r="G46" s="32" t="s">
        <v>95</v>
      </c>
      <c r="H46" s="32" t="s">
        <v>99</v>
      </c>
      <c r="I46" s="32" t="s">
        <v>1289</v>
      </c>
      <c r="J46" s="32">
        <f>VLOOKUP(B46,NGHEDOC!$D$9:$F$216,3,0)</f>
        <v>6</v>
      </c>
      <c r="K46" s="30">
        <f>VLOOKUP(B46,NOI!$C$10:$V$217,8,0)</f>
        <v>12</v>
      </c>
      <c r="L46" s="30">
        <f>VLOOKUP(B46,NGHEDOC!$D$9:$F$216,2,0)</f>
        <v>39</v>
      </c>
      <c r="M46" s="30">
        <f>VLOOKUP(B46,VIET!$C$9:$M$216,9,0)</f>
        <v>4</v>
      </c>
      <c r="N46" s="30">
        <f t="shared" si="2"/>
        <v>61</v>
      </c>
      <c r="O46" s="30" t="str">
        <f t="shared" si="3"/>
        <v>Không đạt</v>
      </c>
      <c r="P46" s="187"/>
    </row>
    <row r="47" spans="1:16" ht="20.100000000000001" customHeight="1">
      <c r="A47" s="32">
        <v>39</v>
      </c>
      <c r="B47" s="32" t="s">
        <v>695</v>
      </c>
      <c r="C47" s="187" t="s">
        <v>696</v>
      </c>
      <c r="D47" s="187" t="s">
        <v>91</v>
      </c>
      <c r="E47" s="32" t="s">
        <v>697</v>
      </c>
      <c r="F47" s="32" t="s">
        <v>92</v>
      </c>
      <c r="G47" s="32" t="s">
        <v>698</v>
      </c>
      <c r="H47" s="32" t="s">
        <v>168</v>
      </c>
      <c r="I47" s="32" t="s">
        <v>1294</v>
      </c>
      <c r="J47" s="32">
        <f>VLOOKUP(B47,NGHEDOC!$D$9:$F$216,3,0)</f>
        <v>6</v>
      </c>
      <c r="K47" s="30">
        <f>VLOOKUP(B47,NOI!$C$10:$V$217,8,0)</f>
        <v>12</v>
      </c>
      <c r="L47" s="30">
        <f>VLOOKUP(B47,NGHEDOC!$D$9:$F$216,2,0)</f>
        <v>19</v>
      </c>
      <c r="M47" s="30">
        <f>VLOOKUP(B47,VIET!$C$9:$M$216,9,0)</f>
        <v>5</v>
      </c>
      <c r="N47" s="30">
        <f t="shared" si="2"/>
        <v>42</v>
      </c>
      <c r="O47" s="30" t="str">
        <f t="shared" si="3"/>
        <v>Không đạt</v>
      </c>
      <c r="P47" s="187"/>
    </row>
    <row r="48" spans="1:16" ht="20.100000000000001" customHeight="1">
      <c r="A48" s="32">
        <v>40</v>
      </c>
      <c r="B48" s="32" t="s">
        <v>699</v>
      </c>
      <c r="C48" s="187" t="s">
        <v>700</v>
      </c>
      <c r="D48" s="187" t="s">
        <v>701</v>
      </c>
      <c r="E48" s="32" t="s">
        <v>702</v>
      </c>
      <c r="F48" s="32" t="s">
        <v>94</v>
      </c>
      <c r="G48" s="32" t="s">
        <v>97</v>
      </c>
      <c r="H48" s="32" t="s">
        <v>229</v>
      </c>
      <c r="I48" s="32" t="s">
        <v>1293</v>
      </c>
      <c r="J48" s="32">
        <f>VLOOKUP(B48,NGHEDOC!$D$9:$F$216,3,0)</f>
        <v>16</v>
      </c>
      <c r="K48" s="30">
        <f>VLOOKUP(B48,NOI!$C$10:$V$217,8,0)</f>
        <v>11</v>
      </c>
      <c r="L48" s="30">
        <f>VLOOKUP(B48,NGHEDOC!$D$9:$F$216,2,0)</f>
        <v>48</v>
      </c>
      <c r="M48" s="30">
        <f>VLOOKUP(B48,VIET!$C$9:$M$216,9,0)</f>
        <v>4</v>
      </c>
      <c r="N48" s="30">
        <f t="shared" si="2"/>
        <v>79</v>
      </c>
      <c r="O48" s="30" t="str">
        <f t="shared" si="3"/>
        <v>A2</v>
      </c>
      <c r="P48" s="187"/>
    </row>
    <row r="49" spans="1:16" ht="20.100000000000001" customHeight="1">
      <c r="A49" s="32">
        <v>41</v>
      </c>
      <c r="B49" s="32" t="s">
        <v>703</v>
      </c>
      <c r="C49" s="187" t="s">
        <v>704</v>
      </c>
      <c r="D49" s="187" t="s">
        <v>701</v>
      </c>
      <c r="E49" s="32" t="s">
        <v>705</v>
      </c>
      <c r="F49" s="32" t="s">
        <v>94</v>
      </c>
      <c r="G49" s="32" t="s">
        <v>95</v>
      </c>
      <c r="H49" s="32" t="s">
        <v>166</v>
      </c>
      <c r="I49" s="32" t="s">
        <v>1295</v>
      </c>
      <c r="J49" s="32">
        <f>VLOOKUP(B49,NGHEDOC!$D$9:$F$216,3,0)</f>
        <v>21</v>
      </c>
      <c r="K49" s="30">
        <f>VLOOKUP(B49,NOI!$C$10:$V$217,8,0)</f>
        <v>13</v>
      </c>
      <c r="L49" s="30">
        <f>VLOOKUP(B49,NGHEDOC!$D$9:$F$216,2,0)</f>
        <v>51</v>
      </c>
      <c r="M49" s="30">
        <f>VLOOKUP(B49,VIET!$C$9:$M$216,9,0)</f>
        <v>5</v>
      </c>
      <c r="N49" s="30">
        <f t="shared" si="2"/>
        <v>90</v>
      </c>
      <c r="O49" s="30" t="str">
        <f t="shared" si="3"/>
        <v>B1</v>
      </c>
      <c r="P49" s="187"/>
    </row>
    <row r="50" spans="1:16" ht="20.100000000000001" customHeight="1">
      <c r="A50" s="32">
        <v>42</v>
      </c>
      <c r="B50" s="32" t="s">
        <v>706</v>
      </c>
      <c r="C50" s="187" t="s">
        <v>337</v>
      </c>
      <c r="D50" s="187" t="s">
        <v>707</v>
      </c>
      <c r="E50" s="32" t="s">
        <v>708</v>
      </c>
      <c r="F50" s="32" t="s">
        <v>92</v>
      </c>
      <c r="G50" s="32" t="s">
        <v>591</v>
      </c>
      <c r="H50" s="32" t="s">
        <v>171</v>
      </c>
      <c r="I50" s="32" t="s">
        <v>1296</v>
      </c>
      <c r="J50" s="32">
        <f>VLOOKUP(B50,NGHEDOC!$D$9:$F$216,3,0)</f>
        <v>10</v>
      </c>
      <c r="K50" s="30">
        <f>VLOOKUP(B50,NOI!$C$10:$V$217,8,0)</f>
        <v>11</v>
      </c>
      <c r="L50" s="30">
        <f>VLOOKUP(B50,NGHEDOC!$D$9:$F$216,2,0)</f>
        <v>48</v>
      </c>
      <c r="M50" s="30">
        <f>VLOOKUP(B50,VIET!$C$9:$M$216,9,0)</f>
        <v>4</v>
      </c>
      <c r="N50" s="30">
        <f t="shared" si="2"/>
        <v>73</v>
      </c>
      <c r="O50" s="30" t="str">
        <f t="shared" si="3"/>
        <v>A2</v>
      </c>
      <c r="P50" s="187"/>
    </row>
    <row r="51" spans="1:16" ht="20.100000000000001" customHeight="1">
      <c r="A51" s="32">
        <v>43</v>
      </c>
      <c r="B51" s="32" t="s">
        <v>709</v>
      </c>
      <c r="C51" s="187" t="s">
        <v>710</v>
      </c>
      <c r="D51" s="187" t="s">
        <v>340</v>
      </c>
      <c r="E51" s="32" t="s">
        <v>711</v>
      </c>
      <c r="F51" s="32" t="s">
        <v>94</v>
      </c>
      <c r="G51" s="32" t="s">
        <v>95</v>
      </c>
      <c r="H51" s="32" t="s">
        <v>99</v>
      </c>
      <c r="I51" s="32" t="s">
        <v>1297</v>
      </c>
      <c r="J51" s="32">
        <f>VLOOKUP(B51,NGHEDOC!$D$9:$F$216,3,0)</f>
        <v>4</v>
      </c>
      <c r="K51" s="30">
        <f>VLOOKUP(B51,NOI!$C$10:$V$217,8,0)</f>
        <v>12</v>
      </c>
      <c r="L51" s="30">
        <f>VLOOKUP(B51,NGHEDOC!$D$9:$F$216,2,0)</f>
        <v>15</v>
      </c>
      <c r="M51" s="30">
        <f>VLOOKUP(B51,VIET!$C$9:$M$216,9,0)</f>
        <v>4</v>
      </c>
      <c r="N51" s="30">
        <f t="shared" si="2"/>
        <v>35</v>
      </c>
      <c r="O51" s="30" t="str">
        <f t="shared" si="3"/>
        <v>Không đạt</v>
      </c>
      <c r="P51" s="187"/>
    </row>
    <row r="52" spans="1:16" ht="20.100000000000001" customHeight="1">
      <c r="A52" s="32">
        <v>44</v>
      </c>
      <c r="B52" s="32" t="s">
        <v>712</v>
      </c>
      <c r="C52" s="187" t="s">
        <v>713</v>
      </c>
      <c r="D52" s="187" t="s">
        <v>714</v>
      </c>
      <c r="E52" s="32" t="s">
        <v>715</v>
      </c>
      <c r="F52" s="32" t="s">
        <v>92</v>
      </c>
      <c r="G52" s="32" t="s">
        <v>95</v>
      </c>
      <c r="H52" s="32" t="s">
        <v>167</v>
      </c>
      <c r="I52" s="32" t="s">
        <v>1281</v>
      </c>
      <c r="J52" s="32">
        <f>VLOOKUP(B52,NGHEDOC!$D$9:$F$216,3,0)</f>
        <v>23</v>
      </c>
      <c r="K52" s="30">
        <f>VLOOKUP(B52,NOI!$C$10:$V$217,8,0)</f>
        <v>12</v>
      </c>
      <c r="L52" s="30">
        <f>VLOOKUP(B52,NGHEDOC!$D$9:$F$216,2,0)</f>
        <v>29</v>
      </c>
      <c r="M52" s="30">
        <f>VLOOKUP(B52,VIET!$C$9:$M$216,9,0)</f>
        <v>5</v>
      </c>
      <c r="N52" s="30">
        <f t="shared" si="2"/>
        <v>69</v>
      </c>
      <c r="O52" s="30" t="str">
        <f t="shared" si="3"/>
        <v>A2</v>
      </c>
      <c r="P52" s="187"/>
    </row>
    <row r="53" spans="1:16" ht="20.100000000000001" customHeight="1">
      <c r="A53" s="32">
        <v>45</v>
      </c>
      <c r="B53" s="32" t="s">
        <v>716</v>
      </c>
      <c r="C53" s="187" t="s">
        <v>717</v>
      </c>
      <c r="D53" s="187" t="s">
        <v>198</v>
      </c>
      <c r="E53" s="32" t="s">
        <v>718</v>
      </c>
      <c r="F53" s="32" t="s">
        <v>92</v>
      </c>
      <c r="G53" s="32" t="s">
        <v>95</v>
      </c>
      <c r="H53" s="32" t="s">
        <v>675</v>
      </c>
      <c r="I53" s="32" t="s">
        <v>195</v>
      </c>
      <c r="J53" s="32">
        <f>VLOOKUP(B53,NGHEDOC!$D$9:$F$216,3,0)</f>
        <v>18</v>
      </c>
      <c r="K53" s="30">
        <f>VLOOKUP(B53,NOI!$C$10:$V$217,8,0)</f>
        <v>13</v>
      </c>
      <c r="L53" s="30">
        <f>VLOOKUP(B53,NGHEDOC!$D$9:$F$216,2,0)</f>
        <v>47</v>
      </c>
      <c r="M53" s="30">
        <f>VLOOKUP(B53,VIET!$C$9:$M$216,9,0)</f>
        <v>5</v>
      </c>
      <c r="N53" s="30">
        <f t="shared" si="2"/>
        <v>83</v>
      </c>
      <c r="O53" s="30" t="str">
        <f t="shared" si="3"/>
        <v>B1</v>
      </c>
      <c r="P53" s="187"/>
    </row>
    <row r="54" spans="1:16" ht="20.100000000000001" customHeight="1">
      <c r="A54" s="32">
        <v>46</v>
      </c>
      <c r="B54" s="32" t="s">
        <v>719</v>
      </c>
      <c r="C54" s="187" t="s">
        <v>720</v>
      </c>
      <c r="D54" s="187" t="s">
        <v>198</v>
      </c>
      <c r="E54" s="32" t="s">
        <v>721</v>
      </c>
      <c r="F54" s="32" t="s">
        <v>92</v>
      </c>
      <c r="G54" s="32" t="s">
        <v>97</v>
      </c>
      <c r="H54" s="32" t="s">
        <v>96</v>
      </c>
      <c r="I54" s="32" t="s">
        <v>1298</v>
      </c>
      <c r="J54" s="32" t="str">
        <f>VLOOKUP(B54,NGHEDOC!$D$9:$F$216,3,0)</f>
        <v>-</v>
      </c>
      <c r="K54" s="30" t="str">
        <f>VLOOKUP(B54,NOI!$C$10:$V$217,8,0)</f>
        <v>-</v>
      </c>
      <c r="L54" s="30" t="str">
        <f>VLOOKUP(B54,NGHEDOC!$D$9:$F$216,2,0)</f>
        <v>-</v>
      </c>
      <c r="M54" s="30" t="str">
        <f>VLOOKUP(B54,VIET!$C$9:$M$216,9,0)</f>
        <v>-</v>
      </c>
      <c r="N54" s="30">
        <f t="shared" si="2"/>
        <v>0</v>
      </c>
      <c r="O54" s="30" t="str">
        <f t="shared" si="3"/>
        <v>Không đạt</v>
      </c>
      <c r="P54" s="187" t="s">
        <v>297</v>
      </c>
    </row>
    <row r="55" spans="1:16" ht="20.100000000000001" customHeight="1">
      <c r="A55" s="32">
        <v>47</v>
      </c>
      <c r="B55" s="32" t="s">
        <v>722</v>
      </c>
      <c r="C55" s="187" t="s">
        <v>723</v>
      </c>
      <c r="D55" s="187" t="s">
        <v>198</v>
      </c>
      <c r="E55" s="32" t="s">
        <v>724</v>
      </c>
      <c r="F55" s="32" t="s">
        <v>92</v>
      </c>
      <c r="G55" s="32" t="s">
        <v>95</v>
      </c>
      <c r="H55" s="32" t="s">
        <v>102</v>
      </c>
      <c r="I55" s="32" t="s">
        <v>1281</v>
      </c>
      <c r="J55" s="32">
        <f>VLOOKUP(B55,NGHEDOC!$D$9:$F$216,3,0)</f>
        <v>20</v>
      </c>
      <c r="K55" s="30">
        <f>VLOOKUP(B55,NOI!$C$10:$V$217,8,0)</f>
        <v>11</v>
      </c>
      <c r="L55" s="30">
        <f>VLOOKUP(B55,NGHEDOC!$D$9:$F$216,2,0)</f>
        <v>28</v>
      </c>
      <c r="M55" s="30">
        <f>VLOOKUP(B55,VIET!$C$9:$M$216,9,0)</f>
        <v>3</v>
      </c>
      <c r="N55" s="30">
        <f t="shared" si="2"/>
        <v>62</v>
      </c>
      <c r="O55" s="30" t="str">
        <f t="shared" si="3"/>
        <v>Không đạt</v>
      </c>
      <c r="P55" s="187"/>
    </row>
    <row r="56" spans="1:16" ht="20.100000000000001" customHeight="1">
      <c r="A56" s="32">
        <v>48</v>
      </c>
      <c r="B56" s="32" t="s">
        <v>725</v>
      </c>
      <c r="C56" s="187" t="s">
        <v>726</v>
      </c>
      <c r="D56" s="187" t="s">
        <v>198</v>
      </c>
      <c r="E56" s="32" t="s">
        <v>233</v>
      </c>
      <c r="F56" s="32" t="s">
        <v>92</v>
      </c>
      <c r="G56" s="32" t="s">
        <v>230</v>
      </c>
      <c r="H56" s="32" t="s">
        <v>99</v>
      </c>
      <c r="I56" s="32" t="s">
        <v>196</v>
      </c>
      <c r="J56" s="32">
        <f>VLOOKUP(B56,NGHEDOC!$D$9:$F$216,3,0)</f>
        <v>23</v>
      </c>
      <c r="K56" s="30">
        <f>VLOOKUP(B56,NOI!$C$10:$V$217,8,0)</f>
        <v>12</v>
      </c>
      <c r="L56" s="30">
        <f>VLOOKUP(B56,NGHEDOC!$D$9:$F$216,2,0)</f>
        <v>31</v>
      </c>
      <c r="M56" s="30">
        <f>VLOOKUP(B56,VIET!$C$9:$M$216,9,0)</f>
        <v>2</v>
      </c>
      <c r="N56" s="30">
        <f t="shared" si="2"/>
        <v>68</v>
      </c>
      <c r="O56" s="30" t="str">
        <f t="shared" si="3"/>
        <v>A2</v>
      </c>
      <c r="P56" s="187"/>
    </row>
    <row r="57" spans="1:16" ht="20.100000000000001" customHeight="1">
      <c r="A57" s="32">
        <v>49</v>
      </c>
      <c r="B57" s="32" t="s">
        <v>727</v>
      </c>
      <c r="C57" s="187" t="s">
        <v>728</v>
      </c>
      <c r="D57" s="187" t="s">
        <v>729</v>
      </c>
      <c r="E57" s="32" t="s">
        <v>730</v>
      </c>
      <c r="F57" s="32" t="s">
        <v>92</v>
      </c>
      <c r="G57" s="32" t="s">
        <v>100</v>
      </c>
      <c r="H57" s="32" t="s">
        <v>99</v>
      </c>
      <c r="I57" s="32" t="s">
        <v>1280</v>
      </c>
      <c r="J57" s="32">
        <f>VLOOKUP(B57,NGHEDOC!$D$9:$F$216,3,0)</f>
        <v>8</v>
      </c>
      <c r="K57" s="30">
        <f>VLOOKUP(B57,NOI!$C$10:$V$217,8,0)</f>
        <v>12</v>
      </c>
      <c r="L57" s="30">
        <f>VLOOKUP(B57,NGHEDOC!$D$9:$F$216,2,0)</f>
        <v>24</v>
      </c>
      <c r="M57" s="30">
        <f>VLOOKUP(B57,VIET!$C$9:$M$216,9,0)</f>
        <v>5</v>
      </c>
      <c r="N57" s="30">
        <f t="shared" si="2"/>
        <v>49</v>
      </c>
      <c r="O57" s="30" t="str">
        <f t="shared" si="3"/>
        <v>Không đạt</v>
      </c>
      <c r="P57" s="187"/>
    </row>
    <row r="58" spans="1:16" ht="20.100000000000001" customHeight="1">
      <c r="A58" s="32">
        <v>50</v>
      </c>
      <c r="B58" s="32" t="s">
        <v>220</v>
      </c>
      <c r="C58" s="187" t="s">
        <v>200</v>
      </c>
      <c r="D58" s="187" t="s">
        <v>201</v>
      </c>
      <c r="E58" s="32" t="s">
        <v>232</v>
      </c>
      <c r="F58" s="32" t="s">
        <v>94</v>
      </c>
      <c r="G58" s="32" t="s">
        <v>97</v>
      </c>
      <c r="H58" s="32" t="s">
        <v>104</v>
      </c>
      <c r="I58" s="32" t="s">
        <v>231</v>
      </c>
      <c r="J58" s="32">
        <f>VLOOKUP(B58,NGHEDOC!$D$9:$F$216,3,0)</f>
        <v>22</v>
      </c>
      <c r="K58" s="30">
        <f>VLOOKUP(B58,NOI!$C$10:$V$217,8,0)</f>
        <v>13</v>
      </c>
      <c r="L58" s="30">
        <f>VLOOKUP(B58,NGHEDOC!$D$9:$F$216,2,0)</f>
        <v>38</v>
      </c>
      <c r="M58" s="30">
        <f>VLOOKUP(B58,VIET!$C$9:$M$216,9,0)</f>
        <v>5</v>
      </c>
      <c r="N58" s="30">
        <f t="shared" si="2"/>
        <v>78</v>
      </c>
      <c r="O58" s="30" t="str">
        <f t="shared" si="3"/>
        <v>A2</v>
      </c>
      <c r="P58" s="187"/>
    </row>
    <row r="59" spans="1:16" ht="20.100000000000001" customHeight="1">
      <c r="A59" s="32">
        <v>51</v>
      </c>
      <c r="B59" s="32" t="s">
        <v>317</v>
      </c>
      <c r="C59" s="187" t="s">
        <v>63</v>
      </c>
      <c r="D59" s="187" t="s">
        <v>201</v>
      </c>
      <c r="E59" s="32" t="s">
        <v>318</v>
      </c>
      <c r="F59" s="32" t="s">
        <v>94</v>
      </c>
      <c r="G59" s="32" t="s">
        <v>95</v>
      </c>
      <c r="H59" s="32" t="s">
        <v>99</v>
      </c>
      <c r="I59" s="32" t="s">
        <v>176</v>
      </c>
      <c r="J59" s="32">
        <f>VLOOKUP(B59,NGHEDOC!$D$9:$F$216,3,0)</f>
        <v>19</v>
      </c>
      <c r="K59" s="30">
        <f>VLOOKUP(B59,NOI!$C$10:$V$217,8,0)</f>
        <v>12</v>
      </c>
      <c r="L59" s="30">
        <f>VLOOKUP(B59,NGHEDOC!$D$9:$F$216,2,0)</f>
        <v>39</v>
      </c>
      <c r="M59" s="30">
        <f>VLOOKUP(B59,VIET!$C$9:$M$216,9,0)</f>
        <v>4</v>
      </c>
      <c r="N59" s="30">
        <f t="shared" si="2"/>
        <v>74</v>
      </c>
      <c r="O59" s="30" t="str">
        <f t="shared" si="3"/>
        <v>A2</v>
      </c>
      <c r="P59" s="187"/>
    </row>
    <row r="60" spans="1:16" ht="20.100000000000001" customHeight="1">
      <c r="A60" s="32">
        <v>52</v>
      </c>
      <c r="B60" s="32" t="s">
        <v>731</v>
      </c>
      <c r="C60" s="187" t="s">
        <v>732</v>
      </c>
      <c r="D60" s="187" t="s">
        <v>733</v>
      </c>
      <c r="E60" s="32" t="s">
        <v>734</v>
      </c>
      <c r="F60" s="32" t="s">
        <v>94</v>
      </c>
      <c r="G60" s="32" t="s">
        <v>97</v>
      </c>
      <c r="H60" s="32" t="s">
        <v>104</v>
      </c>
      <c r="I60" s="32" t="s">
        <v>1299</v>
      </c>
      <c r="J60" s="32">
        <f>VLOOKUP(B60,NGHEDOC!$D$9:$F$216,3,0)</f>
        <v>14</v>
      </c>
      <c r="K60" s="30">
        <f>VLOOKUP(B60,NOI!$C$10:$V$217,8,0)</f>
        <v>12</v>
      </c>
      <c r="L60" s="30">
        <f>VLOOKUP(B60,NGHEDOC!$D$9:$F$216,2,0)</f>
        <v>29</v>
      </c>
      <c r="M60" s="30">
        <f>VLOOKUP(B60,VIET!$C$9:$M$216,9,0)</f>
        <v>3</v>
      </c>
      <c r="N60" s="30">
        <f t="shared" si="2"/>
        <v>58</v>
      </c>
      <c r="O60" s="30" t="str">
        <f t="shared" si="3"/>
        <v>Không đạt</v>
      </c>
      <c r="P60" s="187"/>
    </row>
    <row r="61" spans="1:16" ht="20.100000000000001" customHeight="1">
      <c r="A61" s="32">
        <v>53</v>
      </c>
      <c r="B61" s="32" t="s">
        <v>735</v>
      </c>
      <c r="C61" s="187" t="s">
        <v>93</v>
      </c>
      <c r="D61" s="187" t="s">
        <v>342</v>
      </c>
      <c r="E61" s="32" t="s">
        <v>736</v>
      </c>
      <c r="F61" s="32" t="s">
        <v>92</v>
      </c>
      <c r="G61" s="32" t="s">
        <v>97</v>
      </c>
      <c r="H61" s="32" t="s">
        <v>102</v>
      </c>
      <c r="I61" s="32" t="s">
        <v>1291</v>
      </c>
      <c r="J61" s="32">
        <f>VLOOKUP(B61,NGHEDOC!$D$9:$F$216,3,0)</f>
        <v>9</v>
      </c>
      <c r="K61" s="30">
        <f>VLOOKUP(B61,NOI!$C$10:$V$217,8,0)</f>
        <v>6</v>
      </c>
      <c r="L61" s="30">
        <f>VLOOKUP(B61,NGHEDOC!$D$9:$F$216,2,0)</f>
        <v>20</v>
      </c>
      <c r="M61" s="30">
        <f>VLOOKUP(B61,VIET!$C$9:$M$216,9,0)</f>
        <v>1</v>
      </c>
      <c r="N61" s="30">
        <f t="shared" si="2"/>
        <v>36</v>
      </c>
      <c r="O61" s="30" t="str">
        <f t="shared" si="3"/>
        <v>Không đạt</v>
      </c>
      <c r="P61" s="187"/>
    </row>
    <row r="62" spans="1:16" ht="20.100000000000001" customHeight="1">
      <c r="A62" s="32">
        <v>54</v>
      </c>
      <c r="B62" s="32" t="s">
        <v>737</v>
      </c>
      <c r="C62" s="187" t="s">
        <v>110</v>
      </c>
      <c r="D62" s="187" t="s">
        <v>342</v>
      </c>
      <c r="E62" s="32" t="s">
        <v>738</v>
      </c>
      <c r="F62" s="32" t="s">
        <v>92</v>
      </c>
      <c r="G62" s="32" t="s">
        <v>95</v>
      </c>
      <c r="H62" s="32" t="s">
        <v>109</v>
      </c>
      <c r="I62" s="32" t="s">
        <v>194</v>
      </c>
      <c r="J62" s="32">
        <f>VLOOKUP(B62,NGHEDOC!$D$9:$F$216,3,0)</f>
        <v>7</v>
      </c>
      <c r="K62" s="30">
        <f>VLOOKUP(B62,NOI!$C$10:$V$217,8,0)</f>
        <v>7</v>
      </c>
      <c r="L62" s="30">
        <f>VLOOKUP(B62,NGHEDOC!$D$9:$F$216,2,0)</f>
        <v>20</v>
      </c>
      <c r="M62" s="30">
        <f>VLOOKUP(B62,VIET!$C$9:$M$216,9,0)</f>
        <v>1</v>
      </c>
      <c r="N62" s="30">
        <f t="shared" si="2"/>
        <v>35</v>
      </c>
      <c r="O62" s="30" t="str">
        <f t="shared" si="3"/>
        <v>Không đạt</v>
      </c>
      <c r="P62" s="187"/>
    </row>
    <row r="63" spans="1:16" ht="20.100000000000001" customHeight="1">
      <c r="A63" s="32">
        <v>55</v>
      </c>
      <c r="B63" s="32" t="s">
        <v>319</v>
      </c>
      <c r="C63" s="187" t="s">
        <v>320</v>
      </c>
      <c r="D63" s="187" t="s">
        <v>209</v>
      </c>
      <c r="E63" s="32" t="s">
        <v>321</v>
      </c>
      <c r="F63" s="32" t="s">
        <v>92</v>
      </c>
      <c r="G63" s="32" t="s">
        <v>369</v>
      </c>
      <c r="H63" s="32" t="s">
        <v>228</v>
      </c>
      <c r="I63" s="32" t="s">
        <v>180</v>
      </c>
      <c r="J63" s="32">
        <f>VLOOKUP(B63,NGHEDOC!$D$9:$F$216,3,0)</f>
        <v>11</v>
      </c>
      <c r="K63" s="30">
        <f>VLOOKUP(B63,NOI!$C$10:$V$217,8,0)</f>
        <v>5</v>
      </c>
      <c r="L63" s="30">
        <f>VLOOKUP(B63,NGHEDOC!$D$9:$F$216,2,0)</f>
        <v>23</v>
      </c>
      <c r="M63" s="30">
        <f>VLOOKUP(B63,VIET!$C$9:$M$216,9,0)</f>
        <v>2</v>
      </c>
      <c r="N63" s="30">
        <f t="shared" si="2"/>
        <v>41</v>
      </c>
      <c r="O63" s="30" t="str">
        <f t="shared" si="3"/>
        <v>Không đạt</v>
      </c>
      <c r="P63" s="187"/>
    </row>
    <row r="64" spans="1:16" ht="20.100000000000001" customHeight="1">
      <c r="A64" s="32">
        <v>56</v>
      </c>
      <c r="B64" s="32" t="s">
        <v>740</v>
      </c>
      <c r="C64" s="187" t="s">
        <v>741</v>
      </c>
      <c r="D64" s="187" t="s">
        <v>209</v>
      </c>
      <c r="E64" s="32" t="s">
        <v>742</v>
      </c>
      <c r="F64" s="32" t="s">
        <v>92</v>
      </c>
      <c r="G64" s="32" t="s">
        <v>95</v>
      </c>
      <c r="H64" s="32" t="s">
        <v>99</v>
      </c>
      <c r="I64" s="32" t="s">
        <v>1280</v>
      </c>
      <c r="J64" s="32">
        <f>VLOOKUP(B64,NGHEDOC!$D$9:$F$216,3,0)</f>
        <v>5</v>
      </c>
      <c r="K64" s="30">
        <f>VLOOKUP(B64,NOI!$C$10:$V$217,8,0)</f>
        <v>5</v>
      </c>
      <c r="L64" s="30">
        <f>VLOOKUP(B64,NGHEDOC!$D$9:$F$216,2,0)</f>
        <v>19</v>
      </c>
      <c r="M64" s="30">
        <f>VLOOKUP(B64,VIET!$C$9:$M$216,9,0)</f>
        <v>1</v>
      </c>
      <c r="N64" s="30">
        <f t="shared" si="2"/>
        <v>30</v>
      </c>
      <c r="O64" s="30" t="str">
        <f t="shared" si="3"/>
        <v>Không đạt</v>
      </c>
      <c r="P64" s="187"/>
    </row>
    <row r="65" spans="1:16" ht="20.100000000000001" customHeight="1">
      <c r="A65" s="32">
        <v>57</v>
      </c>
      <c r="B65" s="32" t="s">
        <v>743</v>
      </c>
      <c r="C65" s="187" t="s">
        <v>744</v>
      </c>
      <c r="D65" s="187" t="s">
        <v>745</v>
      </c>
      <c r="E65" s="32" t="s">
        <v>746</v>
      </c>
      <c r="F65" s="32" t="s">
        <v>92</v>
      </c>
      <c r="G65" s="32" t="s">
        <v>95</v>
      </c>
      <c r="H65" s="32" t="s">
        <v>108</v>
      </c>
      <c r="I65" s="32" t="s">
        <v>1281</v>
      </c>
      <c r="J65" s="32">
        <f>VLOOKUP(B65,NGHEDOC!$D$9:$F$216,3,0)</f>
        <v>20</v>
      </c>
      <c r="K65" s="30">
        <f>VLOOKUP(B65,NOI!$C$10:$V$217,8,0)</f>
        <v>7</v>
      </c>
      <c r="L65" s="30">
        <f>VLOOKUP(B65,NGHEDOC!$D$9:$F$216,2,0)</f>
        <v>30</v>
      </c>
      <c r="M65" s="30">
        <f>VLOOKUP(B65,VIET!$C$9:$M$216,9,0)</f>
        <v>2</v>
      </c>
      <c r="N65" s="30">
        <f t="shared" si="2"/>
        <v>59</v>
      </c>
      <c r="O65" s="30" t="str">
        <f t="shared" si="3"/>
        <v>Không đạt</v>
      </c>
      <c r="P65" s="187"/>
    </row>
    <row r="66" spans="1:16" ht="20.100000000000001" customHeight="1">
      <c r="A66" s="32">
        <v>58</v>
      </c>
      <c r="B66" s="32" t="s">
        <v>747</v>
      </c>
      <c r="C66" s="187" t="s">
        <v>207</v>
      </c>
      <c r="D66" s="187" t="s">
        <v>748</v>
      </c>
      <c r="E66" s="32" t="s">
        <v>341</v>
      </c>
      <c r="F66" s="32" t="s">
        <v>94</v>
      </c>
      <c r="G66" s="32" t="s">
        <v>95</v>
      </c>
      <c r="H66" s="32" t="s">
        <v>99</v>
      </c>
      <c r="I66" s="32" t="s">
        <v>1291</v>
      </c>
      <c r="J66" s="32">
        <f>VLOOKUP(B66,NGHEDOC!$D$9:$F$216,3,0)</f>
        <v>6</v>
      </c>
      <c r="K66" s="30">
        <f>VLOOKUP(B66,NOI!$C$10:$V$217,8,0)</f>
        <v>7</v>
      </c>
      <c r="L66" s="30">
        <f>VLOOKUP(B66,NGHEDOC!$D$9:$F$216,2,0)</f>
        <v>33</v>
      </c>
      <c r="M66" s="30">
        <f>VLOOKUP(B66,VIET!$C$9:$M$216,9,0)</f>
        <v>4</v>
      </c>
      <c r="N66" s="30">
        <f t="shared" si="2"/>
        <v>50</v>
      </c>
      <c r="O66" s="30" t="str">
        <f t="shared" si="3"/>
        <v>Không đạt</v>
      </c>
      <c r="P66" s="187"/>
    </row>
    <row r="67" spans="1:16" ht="20.100000000000001" customHeight="1">
      <c r="A67" s="32">
        <v>59</v>
      </c>
      <c r="B67" s="32" t="s">
        <v>749</v>
      </c>
      <c r="C67" s="187" t="s">
        <v>750</v>
      </c>
      <c r="D67" s="187" t="s">
        <v>751</v>
      </c>
      <c r="E67" s="32" t="s">
        <v>752</v>
      </c>
      <c r="F67" s="32" t="s">
        <v>94</v>
      </c>
      <c r="G67" s="32" t="s">
        <v>95</v>
      </c>
      <c r="H67" s="32" t="s">
        <v>99</v>
      </c>
      <c r="I67" s="32" t="s">
        <v>1283</v>
      </c>
      <c r="J67" s="32">
        <f>VLOOKUP(B67,NGHEDOC!$D$9:$F$216,3,0)</f>
        <v>6</v>
      </c>
      <c r="K67" s="30">
        <f>VLOOKUP(B67,NOI!$C$10:$V$217,8,0)</f>
        <v>8</v>
      </c>
      <c r="L67" s="30">
        <f>VLOOKUP(B67,NGHEDOC!$D$9:$F$216,2,0)</f>
        <v>14</v>
      </c>
      <c r="M67" s="30">
        <f>VLOOKUP(B67,VIET!$C$9:$M$216,9,0)</f>
        <v>4</v>
      </c>
      <c r="N67" s="30">
        <f t="shared" si="2"/>
        <v>32</v>
      </c>
      <c r="O67" s="30" t="str">
        <f t="shared" si="3"/>
        <v>Không đạt</v>
      </c>
      <c r="P67" s="187"/>
    </row>
    <row r="68" spans="1:16" ht="20.100000000000001" customHeight="1">
      <c r="A68" s="32">
        <v>60</v>
      </c>
      <c r="B68" s="32" t="s">
        <v>753</v>
      </c>
      <c r="C68" s="187" t="s">
        <v>754</v>
      </c>
      <c r="D68" s="187" t="s">
        <v>203</v>
      </c>
      <c r="E68" s="32" t="s">
        <v>755</v>
      </c>
      <c r="F68" s="32" t="s">
        <v>94</v>
      </c>
      <c r="G68" s="32" t="s">
        <v>97</v>
      </c>
      <c r="H68" s="32" t="s">
        <v>99</v>
      </c>
      <c r="I68" s="32" t="s">
        <v>1300</v>
      </c>
      <c r="J68" s="32">
        <f>VLOOKUP(B68,NGHEDOC!$D$9:$F$216,3,0)</f>
        <v>7</v>
      </c>
      <c r="K68" s="30">
        <f>VLOOKUP(B68,NOI!$C$10:$V$217,8,0)</f>
        <v>8</v>
      </c>
      <c r="L68" s="30">
        <f>VLOOKUP(B68,NGHEDOC!$D$9:$F$216,2,0)</f>
        <v>27</v>
      </c>
      <c r="M68" s="30">
        <f>VLOOKUP(B68,VIET!$C$9:$M$216,9,0)</f>
        <v>1</v>
      </c>
      <c r="N68" s="30">
        <f t="shared" si="2"/>
        <v>43</v>
      </c>
      <c r="O68" s="30" t="str">
        <f t="shared" si="3"/>
        <v>Không đạt</v>
      </c>
      <c r="P68" s="187"/>
    </row>
    <row r="69" spans="1:16" ht="20.100000000000001" customHeight="1">
      <c r="A69" s="32">
        <v>61</v>
      </c>
      <c r="B69" s="32" t="s">
        <v>756</v>
      </c>
      <c r="C69" s="187" t="s">
        <v>757</v>
      </c>
      <c r="D69" s="187" t="s">
        <v>205</v>
      </c>
      <c r="E69" s="32" t="s">
        <v>758</v>
      </c>
      <c r="F69" s="32" t="s">
        <v>92</v>
      </c>
      <c r="G69" s="32" t="s">
        <v>95</v>
      </c>
      <c r="H69" s="32" t="s">
        <v>102</v>
      </c>
      <c r="I69" s="32" t="s">
        <v>1280</v>
      </c>
      <c r="J69" s="32">
        <f>VLOOKUP(B69,NGHEDOC!$D$9:$F$216,3,0)</f>
        <v>12</v>
      </c>
      <c r="K69" s="30">
        <f>VLOOKUP(B69,NOI!$C$10:$V$217,8,0)</f>
        <v>12</v>
      </c>
      <c r="L69" s="30">
        <f>VLOOKUP(B69,NGHEDOC!$D$9:$F$216,2,0)</f>
        <v>20</v>
      </c>
      <c r="M69" s="30">
        <f>VLOOKUP(B69,VIET!$C$9:$M$216,9,0)</f>
        <v>4</v>
      </c>
      <c r="N69" s="30">
        <f t="shared" si="2"/>
        <v>48</v>
      </c>
      <c r="O69" s="30" t="str">
        <f t="shared" si="3"/>
        <v>Không đạt</v>
      </c>
      <c r="P69" s="187"/>
    </row>
    <row r="70" spans="1:16" ht="20.100000000000001" customHeight="1">
      <c r="A70" s="188">
        <v>62</v>
      </c>
      <c r="B70" s="188" t="s">
        <v>759</v>
      </c>
      <c r="C70" s="189" t="s">
        <v>760</v>
      </c>
      <c r="D70" s="189" t="s">
        <v>205</v>
      </c>
      <c r="E70" s="190" t="s">
        <v>1402</v>
      </c>
      <c r="F70" s="188" t="s">
        <v>92</v>
      </c>
      <c r="G70" s="188" t="s">
        <v>230</v>
      </c>
      <c r="H70" s="188" t="s">
        <v>99</v>
      </c>
      <c r="I70" s="188" t="s">
        <v>1301</v>
      </c>
      <c r="J70" s="32">
        <f>VLOOKUP(B70,NGHEDOC!$D$9:$F$216,3,0)</f>
        <v>23</v>
      </c>
      <c r="K70" s="30">
        <f>VLOOKUP(B70,NOI!$C$10:$V$217,8,0)</f>
        <v>8</v>
      </c>
      <c r="L70" s="30">
        <f>VLOOKUP(B70,NGHEDOC!$D$9:$F$216,2,0)</f>
        <v>33</v>
      </c>
      <c r="M70" s="30">
        <f>VLOOKUP(B70,VIET!$C$9:$M$216,9,0)</f>
        <v>1</v>
      </c>
      <c r="N70" s="30">
        <f t="shared" si="2"/>
        <v>65</v>
      </c>
      <c r="O70" s="30" t="str">
        <f t="shared" si="3"/>
        <v>A2</v>
      </c>
      <c r="P70" s="189"/>
    </row>
    <row r="71" spans="1:16" ht="20.100000000000001" customHeight="1">
      <c r="A71" s="32">
        <v>63</v>
      </c>
      <c r="B71" s="32" t="s">
        <v>761</v>
      </c>
      <c r="C71" s="187" t="s">
        <v>762</v>
      </c>
      <c r="D71" s="187" t="s">
        <v>205</v>
      </c>
      <c r="E71" s="32" t="s">
        <v>763</v>
      </c>
      <c r="F71" s="32" t="s">
        <v>92</v>
      </c>
      <c r="G71" s="32" t="s">
        <v>100</v>
      </c>
      <c r="H71" s="32" t="s">
        <v>96</v>
      </c>
      <c r="I71" s="32" t="s">
        <v>1302</v>
      </c>
      <c r="J71" s="32">
        <f>VLOOKUP(B71,NGHEDOC!$D$9:$F$216,3,0)</f>
        <v>5</v>
      </c>
      <c r="K71" s="30">
        <f>VLOOKUP(B71,NOI!$C$10:$V$217,8,0)</f>
        <v>12</v>
      </c>
      <c r="L71" s="30">
        <f>VLOOKUP(B71,NGHEDOC!$D$9:$F$216,2,0)</f>
        <v>13</v>
      </c>
      <c r="M71" s="30">
        <f>VLOOKUP(B71,VIET!$C$9:$M$216,9,0)</f>
        <v>2</v>
      </c>
      <c r="N71" s="30">
        <f t="shared" si="2"/>
        <v>32</v>
      </c>
      <c r="O71" s="30" t="str">
        <f t="shared" si="3"/>
        <v>Không đạt</v>
      </c>
      <c r="P71" s="187"/>
    </row>
    <row r="72" spans="1:16" ht="20.100000000000001" customHeight="1">
      <c r="A72" s="32">
        <v>64</v>
      </c>
      <c r="B72" s="32" t="s">
        <v>764</v>
      </c>
      <c r="C72" s="187" t="s">
        <v>316</v>
      </c>
      <c r="D72" s="187" t="s">
        <v>205</v>
      </c>
      <c r="E72" s="32" t="s">
        <v>765</v>
      </c>
      <c r="F72" s="32" t="s">
        <v>92</v>
      </c>
      <c r="G72" s="32" t="s">
        <v>97</v>
      </c>
      <c r="H72" s="32" t="s">
        <v>104</v>
      </c>
      <c r="I72" s="32" t="s">
        <v>1303</v>
      </c>
      <c r="J72" s="32">
        <f>VLOOKUP(B72,NGHEDOC!$D$9:$F$216,3,0)</f>
        <v>7</v>
      </c>
      <c r="K72" s="30">
        <f>VLOOKUP(B72,NOI!$C$10:$V$217,8,0)</f>
        <v>10</v>
      </c>
      <c r="L72" s="30">
        <f>VLOOKUP(B72,NGHEDOC!$D$9:$F$216,2,0)</f>
        <v>17</v>
      </c>
      <c r="M72" s="30">
        <f>VLOOKUP(B72,VIET!$C$9:$M$216,9,0)</f>
        <v>2</v>
      </c>
      <c r="N72" s="30">
        <f t="shared" si="2"/>
        <v>36</v>
      </c>
      <c r="O72" s="30" t="str">
        <f t="shared" si="3"/>
        <v>Không đạt</v>
      </c>
      <c r="P72" s="187"/>
    </row>
    <row r="73" spans="1:16" ht="20.100000000000001" customHeight="1">
      <c r="A73" s="32">
        <v>65</v>
      </c>
      <c r="B73" s="32" t="s">
        <v>766</v>
      </c>
      <c r="C73" s="187" t="s">
        <v>767</v>
      </c>
      <c r="D73" s="187" t="s">
        <v>205</v>
      </c>
      <c r="E73" s="32" t="s">
        <v>736</v>
      </c>
      <c r="F73" s="32" t="s">
        <v>92</v>
      </c>
      <c r="G73" s="32" t="s">
        <v>97</v>
      </c>
      <c r="H73" s="32" t="s">
        <v>104</v>
      </c>
      <c r="I73" s="32" t="s">
        <v>1298</v>
      </c>
      <c r="J73" s="32" t="str">
        <f>VLOOKUP(B73,NGHEDOC!$D$9:$F$216,3,0)</f>
        <v>-</v>
      </c>
      <c r="K73" s="30" t="str">
        <f>VLOOKUP(B73,NOI!$C$10:$V$217,8,0)</f>
        <v>-</v>
      </c>
      <c r="L73" s="30" t="str">
        <f>VLOOKUP(B73,NGHEDOC!$D$9:$F$216,2,0)</f>
        <v>-</v>
      </c>
      <c r="M73" s="30" t="str">
        <f>VLOOKUP(B73,VIET!$C$9:$M$216,9,0)</f>
        <v>-</v>
      </c>
      <c r="N73" s="30">
        <f t="shared" si="2"/>
        <v>0</v>
      </c>
      <c r="O73" s="30" t="str">
        <f t="shared" si="3"/>
        <v>Không đạt</v>
      </c>
      <c r="P73" s="187" t="s">
        <v>297</v>
      </c>
    </row>
    <row r="74" spans="1:16" ht="20.100000000000001" customHeight="1">
      <c r="A74" s="32">
        <v>66</v>
      </c>
      <c r="B74" s="32" t="s">
        <v>323</v>
      </c>
      <c r="C74" s="187" t="s">
        <v>110</v>
      </c>
      <c r="D74" s="187" t="s">
        <v>324</v>
      </c>
      <c r="E74" s="32" t="s">
        <v>325</v>
      </c>
      <c r="F74" s="32" t="s">
        <v>92</v>
      </c>
      <c r="G74" s="32" t="s">
        <v>95</v>
      </c>
      <c r="H74" s="32" t="s">
        <v>99</v>
      </c>
      <c r="I74" s="32" t="s">
        <v>370</v>
      </c>
      <c r="J74" s="32">
        <f>VLOOKUP(B74,NGHEDOC!$D$9:$F$216,3,0)</f>
        <v>4</v>
      </c>
      <c r="K74" s="30">
        <f>VLOOKUP(B74,NOI!$C$10:$V$217,8,0)</f>
        <v>10</v>
      </c>
      <c r="L74" s="30">
        <f>VLOOKUP(B74,NGHEDOC!$D$9:$F$216,2,0)</f>
        <v>18</v>
      </c>
      <c r="M74" s="30">
        <f>VLOOKUP(B74,VIET!$C$9:$M$216,9,0)</f>
        <v>1</v>
      </c>
      <c r="N74" s="30">
        <f t="shared" ref="N74:N137" si="5">SUM(J74:M74)</f>
        <v>33</v>
      </c>
      <c r="O74" s="30" t="str">
        <f t="shared" ref="O74:O137" si="6">IF(AND(N74&gt;=65,N74&lt;80,J74&gt;0,K74&gt;0,L74&gt;0),"A2",IF(AND(N74&gt;=80,J74&gt;0,K74&gt;0,L74&gt;0),"B1","Không đạt"))</f>
        <v>Không đạt</v>
      </c>
      <c r="P74" s="187"/>
    </row>
    <row r="75" spans="1:16" ht="20.100000000000001" customHeight="1">
      <c r="A75" s="32">
        <v>67</v>
      </c>
      <c r="B75" s="32" t="s">
        <v>768</v>
      </c>
      <c r="C75" s="187" t="s">
        <v>769</v>
      </c>
      <c r="D75" s="187" t="s">
        <v>770</v>
      </c>
      <c r="E75" s="32" t="s">
        <v>771</v>
      </c>
      <c r="F75" s="32" t="s">
        <v>94</v>
      </c>
      <c r="G75" s="32" t="s">
        <v>95</v>
      </c>
      <c r="H75" s="32" t="s">
        <v>99</v>
      </c>
      <c r="I75" s="32" t="s">
        <v>1304</v>
      </c>
      <c r="J75" s="32">
        <f>VLOOKUP(B75,NGHEDOC!$D$9:$F$216,3,0)</f>
        <v>5</v>
      </c>
      <c r="K75" s="30">
        <f>VLOOKUP(B75,NOI!$C$10:$V$217,8,0)</f>
        <v>5</v>
      </c>
      <c r="L75" s="30">
        <f>VLOOKUP(B75,NGHEDOC!$D$9:$F$216,2,0)</f>
        <v>15</v>
      </c>
      <c r="M75" s="30">
        <f>VLOOKUP(B75,VIET!$C$9:$M$216,9,0)</f>
        <v>1</v>
      </c>
      <c r="N75" s="30">
        <f t="shared" si="5"/>
        <v>26</v>
      </c>
      <c r="O75" s="30" t="str">
        <f t="shared" si="6"/>
        <v>Không đạt</v>
      </c>
      <c r="P75" s="187"/>
    </row>
    <row r="76" spans="1:16" ht="20.100000000000001" customHeight="1">
      <c r="A76" s="32">
        <v>68</v>
      </c>
      <c r="B76" s="32" t="s">
        <v>772</v>
      </c>
      <c r="C76" s="187" t="s">
        <v>773</v>
      </c>
      <c r="D76" s="187" t="s">
        <v>774</v>
      </c>
      <c r="E76" s="32" t="s">
        <v>775</v>
      </c>
      <c r="F76" s="32" t="s">
        <v>94</v>
      </c>
      <c r="G76" s="32" t="s">
        <v>170</v>
      </c>
      <c r="H76" s="32" t="s">
        <v>104</v>
      </c>
      <c r="I76" s="32" t="s">
        <v>1293</v>
      </c>
      <c r="J76" s="32">
        <f>VLOOKUP(B76,NGHEDOC!$D$9:$F$216,3,0)</f>
        <v>19</v>
      </c>
      <c r="K76" s="30">
        <f>VLOOKUP(B76,NOI!$C$10:$V$217,8,0)</f>
        <v>7</v>
      </c>
      <c r="L76" s="30">
        <f>VLOOKUP(B76,NGHEDOC!$D$9:$F$216,2,0)</f>
        <v>37</v>
      </c>
      <c r="M76" s="30">
        <f>VLOOKUP(B76,VIET!$C$9:$M$216,9,0)</f>
        <v>5</v>
      </c>
      <c r="N76" s="30">
        <f t="shared" si="5"/>
        <v>68</v>
      </c>
      <c r="O76" s="30" t="str">
        <f t="shared" si="6"/>
        <v>A2</v>
      </c>
      <c r="P76" s="187"/>
    </row>
    <row r="77" spans="1:16" ht="20.100000000000001" customHeight="1">
      <c r="A77" s="32">
        <v>69</v>
      </c>
      <c r="B77" s="32" t="s">
        <v>776</v>
      </c>
      <c r="C77" s="187" t="s">
        <v>110</v>
      </c>
      <c r="D77" s="187" t="s">
        <v>777</v>
      </c>
      <c r="E77" s="32" t="s">
        <v>778</v>
      </c>
      <c r="F77" s="32" t="s">
        <v>92</v>
      </c>
      <c r="G77" s="32" t="s">
        <v>95</v>
      </c>
      <c r="H77" s="32" t="s">
        <v>109</v>
      </c>
      <c r="I77" s="32" t="s">
        <v>227</v>
      </c>
      <c r="J77" s="32">
        <f>VLOOKUP(B77,NGHEDOC!$D$9:$F$216,3,0)</f>
        <v>9</v>
      </c>
      <c r="K77" s="30">
        <f>VLOOKUP(B77,NOI!$C$10:$V$217,8,0)</f>
        <v>11</v>
      </c>
      <c r="L77" s="30">
        <f>VLOOKUP(B77,NGHEDOC!$D$9:$F$216,2,0)</f>
        <v>22</v>
      </c>
      <c r="M77" s="30">
        <f>VLOOKUP(B77,VIET!$C$9:$M$216,9,0)</f>
        <v>5</v>
      </c>
      <c r="N77" s="30">
        <f t="shared" si="5"/>
        <v>47</v>
      </c>
      <c r="O77" s="30" t="str">
        <f t="shared" si="6"/>
        <v>Không đạt</v>
      </c>
      <c r="P77" s="187"/>
    </row>
    <row r="78" spans="1:16" ht="20.100000000000001" customHeight="1">
      <c r="A78" s="32">
        <v>70</v>
      </c>
      <c r="B78" s="32" t="s">
        <v>779</v>
      </c>
      <c r="C78" s="187" t="s">
        <v>780</v>
      </c>
      <c r="D78" s="187" t="s">
        <v>781</v>
      </c>
      <c r="E78" s="32" t="s">
        <v>782</v>
      </c>
      <c r="F78" s="32" t="s">
        <v>92</v>
      </c>
      <c r="G78" s="32" t="s">
        <v>95</v>
      </c>
      <c r="H78" s="32" t="s">
        <v>99</v>
      </c>
      <c r="I78" s="32" t="s">
        <v>1290</v>
      </c>
      <c r="J78" s="32">
        <f>VLOOKUP(B78,NGHEDOC!$D$9:$F$216,3,0)</f>
        <v>18</v>
      </c>
      <c r="K78" s="30">
        <f>VLOOKUP(B78,NOI!$C$10:$V$217,8,0)</f>
        <v>9</v>
      </c>
      <c r="L78" s="30">
        <f>VLOOKUP(B78,NGHEDOC!$D$9:$F$216,2,0)</f>
        <v>10</v>
      </c>
      <c r="M78" s="30">
        <f>VLOOKUP(B78,VIET!$C$9:$M$216,9,0)</f>
        <v>4</v>
      </c>
      <c r="N78" s="30">
        <f t="shared" si="5"/>
        <v>41</v>
      </c>
      <c r="O78" s="30" t="str">
        <f t="shared" si="6"/>
        <v>Không đạt</v>
      </c>
      <c r="P78" s="187"/>
    </row>
    <row r="79" spans="1:16" ht="20.100000000000001" customHeight="1">
      <c r="A79" s="32">
        <v>71</v>
      </c>
      <c r="B79" s="32" t="s">
        <v>783</v>
      </c>
      <c r="C79" s="187" t="s">
        <v>63</v>
      </c>
      <c r="D79" s="187" t="s">
        <v>784</v>
      </c>
      <c r="E79" s="32" t="s">
        <v>721</v>
      </c>
      <c r="F79" s="32" t="s">
        <v>94</v>
      </c>
      <c r="G79" s="32" t="s">
        <v>95</v>
      </c>
      <c r="H79" s="32" t="s">
        <v>99</v>
      </c>
      <c r="I79" s="32" t="s">
        <v>1289</v>
      </c>
      <c r="J79" s="32">
        <f>VLOOKUP(B79,NGHEDOC!$D$9:$F$216,3,0)</f>
        <v>15</v>
      </c>
      <c r="K79" s="30">
        <f>VLOOKUP(B79,NOI!$C$10:$V$217,8,0)</f>
        <v>10</v>
      </c>
      <c r="L79" s="30">
        <f>VLOOKUP(B79,NGHEDOC!$D$9:$F$216,2,0)</f>
        <v>31</v>
      </c>
      <c r="M79" s="30">
        <f>VLOOKUP(B79,VIET!$C$9:$M$216,9,0)</f>
        <v>4</v>
      </c>
      <c r="N79" s="30">
        <f t="shared" si="5"/>
        <v>60</v>
      </c>
      <c r="O79" s="30" t="str">
        <f t="shared" si="6"/>
        <v>Không đạt</v>
      </c>
      <c r="P79" s="187"/>
    </row>
    <row r="80" spans="1:16" ht="20.100000000000001" customHeight="1">
      <c r="A80" s="32">
        <v>72</v>
      </c>
      <c r="B80" s="32" t="s">
        <v>785</v>
      </c>
      <c r="C80" s="187" t="s">
        <v>786</v>
      </c>
      <c r="D80" s="187" t="s">
        <v>787</v>
      </c>
      <c r="E80" s="32" t="s">
        <v>788</v>
      </c>
      <c r="F80" s="32" t="s">
        <v>92</v>
      </c>
      <c r="G80" s="32" t="s">
        <v>95</v>
      </c>
      <c r="H80" s="32" t="s">
        <v>99</v>
      </c>
      <c r="I80" s="32" t="s">
        <v>1281</v>
      </c>
      <c r="J80" s="32">
        <f>VLOOKUP(B80,NGHEDOC!$D$9:$F$216,3,0)</f>
        <v>21</v>
      </c>
      <c r="K80" s="30">
        <f>VLOOKUP(B80,NOI!$C$10:$V$217,8,0)</f>
        <v>10</v>
      </c>
      <c r="L80" s="30">
        <f>VLOOKUP(B80,NGHEDOC!$D$9:$F$216,2,0)</f>
        <v>42</v>
      </c>
      <c r="M80" s="30">
        <f>VLOOKUP(B80,VIET!$C$9:$M$216,9,0)</f>
        <v>5</v>
      </c>
      <c r="N80" s="30">
        <f t="shared" si="5"/>
        <v>78</v>
      </c>
      <c r="O80" s="30" t="str">
        <f t="shared" si="6"/>
        <v>A2</v>
      </c>
      <c r="P80" s="187"/>
    </row>
    <row r="81" spans="1:16" ht="20.100000000000001" customHeight="1">
      <c r="A81" s="32">
        <v>73</v>
      </c>
      <c r="B81" s="32" t="s">
        <v>789</v>
      </c>
      <c r="C81" s="187" t="s">
        <v>1305</v>
      </c>
      <c r="D81" s="187" t="s">
        <v>787</v>
      </c>
      <c r="E81" s="32" t="s">
        <v>791</v>
      </c>
      <c r="F81" s="32" t="s">
        <v>92</v>
      </c>
      <c r="G81" s="32" t="s">
        <v>97</v>
      </c>
      <c r="H81" s="32" t="s">
        <v>104</v>
      </c>
      <c r="I81" s="32" t="s">
        <v>1282</v>
      </c>
      <c r="J81" s="32" t="str">
        <f>VLOOKUP(B81,NGHEDOC!$D$9:$F$216,3,0)</f>
        <v>-</v>
      </c>
      <c r="K81" s="30" t="str">
        <f>VLOOKUP(B81,NOI!$C$10:$V$217,8,0)</f>
        <v>-</v>
      </c>
      <c r="L81" s="30" t="str">
        <f>VLOOKUP(B81,NGHEDOC!$D$9:$F$216,2,0)</f>
        <v>-</v>
      </c>
      <c r="M81" s="30" t="str">
        <f>VLOOKUP(B81,VIET!$C$9:$M$216,9,0)</f>
        <v>-</v>
      </c>
      <c r="N81" s="30">
        <f t="shared" si="5"/>
        <v>0</v>
      </c>
      <c r="O81" s="30" t="str">
        <f t="shared" si="6"/>
        <v>Không đạt</v>
      </c>
      <c r="P81" s="187" t="s">
        <v>297</v>
      </c>
    </row>
    <row r="82" spans="1:16" ht="20.100000000000001" customHeight="1">
      <c r="A82" s="32">
        <v>74</v>
      </c>
      <c r="B82" s="32" t="s">
        <v>792</v>
      </c>
      <c r="C82" s="187" t="s">
        <v>110</v>
      </c>
      <c r="D82" s="187" t="s">
        <v>793</v>
      </c>
      <c r="E82" s="32" t="s">
        <v>794</v>
      </c>
      <c r="F82" s="32" t="s">
        <v>92</v>
      </c>
      <c r="G82" s="32" t="s">
        <v>95</v>
      </c>
      <c r="H82" s="32" t="s">
        <v>99</v>
      </c>
      <c r="I82" s="32" t="s">
        <v>194</v>
      </c>
      <c r="J82" s="32">
        <f>VLOOKUP(B82,NGHEDOC!$D$9:$F$216,3,0)</f>
        <v>15</v>
      </c>
      <c r="K82" s="30">
        <f>VLOOKUP(B82,NOI!$C$10:$V$217,8,0)</f>
        <v>10</v>
      </c>
      <c r="L82" s="30">
        <f>VLOOKUP(B82,NGHEDOC!$D$9:$F$216,2,0)</f>
        <v>29</v>
      </c>
      <c r="M82" s="30">
        <f>VLOOKUP(B82,VIET!$C$9:$M$216,9,0)</f>
        <v>3</v>
      </c>
      <c r="N82" s="30">
        <f t="shared" si="5"/>
        <v>57</v>
      </c>
      <c r="O82" s="30" t="str">
        <f t="shared" si="6"/>
        <v>Không đạt</v>
      </c>
      <c r="P82" s="187"/>
    </row>
    <row r="83" spans="1:16" ht="20.100000000000001" customHeight="1">
      <c r="A83" s="32">
        <v>75</v>
      </c>
      <c r="B83" s="32" t="s">
        <v>795</v>
      </c>
      <c r="C83" s="187" t="s">
        <v>796</v>
      </c>
      <c r="D83" s="187" t="s">
        <v>797</v>
      </c>
      <c r="E83" s="32" t="s">
        <v>798</v>
      </c>
      <c r="F83" s="32" t="s">
        <v>94</v>
      </c>
      <c r="G83" s="32" t="s">
        <v>97</v>
      </c>
      <c r="H83" s="32" t="s">
        <v>104</v>
      </c>
      <c r="I83" s="32" t="s">
        <v>1306</v>
      </c>
      <c r="J83" s="32">
        <f>VLOOKUP(B83,NGHEDOC!$D$9:$F$216,3,0)</f>
        <v>21</v>
      </c>
      <c r="K83" s="30">
        <f>VLOOKUP(B83,NOI!$C$10:$V$217,8,0)</f>
        <v>12</v>
      </c>
      <c r="L83" s="30">
        <f>VLOOKUP(B83,NGHEDOC!$D$9:$F$216,2,0)</f>
        <v>43</v>
      </c>
      <c r="M83" s="30">
        <f>VLOOKUP(B83,VIET!$C$9:$M$216,9,0)</f>
        <v>4</v>
      </c>
      <c r="N83" s="30">
        <f t="shared" si="5"/>
        <v>80</v>
      </c>
      <c r="O83" s="30" t="str">
        <f t="shared" si="6"/>
        <v>B1</v>
      </c>
      <c r="P83" s="187"/>
    </row>
    <row r="84" spans="1:16" ht="20.100000000000001" customHeight="1">
      <c r="A84" s="32">
        <v>76</v>
      </c>
      <c r="B84" s="32" t="s">
        <v>799</v>
      </c>
      <c r="C84" s="187" t="s">
        <v>800</v>
      </c>
      <c r="D84" s="187" t="s">
        <v>801</v>
      </c>
      <c r="E84" s="32" t="s">
        <v>802</v>
      </c>
      <c r="F84" s="32" t="s">
        <v>94</v>
      </c>
      <c r="G84" s="32" t="s">
        <v>95</v>
      </c>
      <c r="H84" s="32" t="s">
        <v>108</v>
      </c>
      <c r="I84" s="32" t="s">
        <v>227</v>
      </c>
      <c r="J84" s="32">
        <f>VLOOKUP(B84,NGHEDOC!$D$9:$F$216,3,0)</f>
        <v>17</v>
      </c>
      <c r="K84" s="30">
        <f>VLOOKUP(B84,NOI!$C$10:$V$217,8,0)</f>
        <v>12</v>
      </c>
      <c r="L84" s="30">
        <f>VLOOKUP(B84,NGHEDOC!$D$9:$F$216,2,0)</f>
        <v>47</v>
      </c>
      <c r="M84" s="30">
        <f>VLOOKUP(B84,VIET!$C$9:$M$216,9,0)</f>
        <v>5</v>
      </c>
      <c r="N84" s="30">
        <f t="shared" si="5"/>
        <v>81</v>
      </c>
      <c r="O84" s="30" t="str">
        <f t="shared" si="6"/>
        <v>B1</v>
      </c>
      <c r="P84" s="187"/>
    </row>
    <row r="85" spans="1:16" ht="20.100000000000001" customHeight="1">
      <c r="A85" s="32">
        <v>77</v>
      </c>
      <c r="B85" s="32" t="s">
        <v>803</v>
      </c>
      <c r="C85" s="187" t="s">
        <v>804</v>
      </c>
      <c r="D85" s="187" t="s">
        <v>801</v>
      </c>
      <c r="E85" s="32" t="s">
        <v>805</v>
      </c>
      <c r="F85" s="32" t="s">
        <v>92</v>
      </c>
      <c r="G85" s="32" t="s">
        <v>97</v>
      </c>
      <c r="H85" s="32" t="s">
        <v>104</v>
      </c>
      <c r="I85" s="32" t="s">
        <v>375</v>
      </c>
      <c r="J85" s="32">
        <f>VLOOKUP(B85,NGHEDOC!$D$9:$F$216,3,0)</f>
        <v>7</v>
      </c>
      <c r="K85" s="30">
        <f>VLOOKUP(B85,NOI!$C$10:$V$217,8,0)</f>
        <v>9</v>
      </c>
      <c r="L85" s="30">
        <f>VLOOKUP(B85,NGHEDOC!$D$9:$F$216,2,0)</f>
        <v>11</v>
      </c>
      <c r="M85" s="30">
        <f>VLOOKUP(B85,VIET!$C$9:$M$216,9,0)</f>
        <v>0</v>
      </c>
      <c r="N85" s="30">
        <f t="shared" si="5"/>
        <v>27</v>
      </c>
      <c r="O85" s="30" t="str">
        <f t="shared" si="6"/>
        <v>Không đạt</v>
      </c>
      <c r="P85" s="187"/>
    </row>
    <row r="86" spans="1:16" ht="20.100000000000001" customHeight="1">
      <c r="A86" s="32">
        <v>78</v>
      </c>
      <c r="B86" s="32" t="s">
        <v>806</v>
      </c>
      <c r="C86" s="187" t="s">
        <v>713</v>
      </c>
      <c r="D86" s="187" t="s">
        <v>801</v>
      </c>
      <c r="E86" s="32" t="s">
        <v>807</v>
      </c>
      <c r="F86" s="32" t="s">
        <v>92</v>
      </c>
      <c r="G86" s="32" t="s">
        <v>100</v>
      </c>
      <c r="H86" s="32" t="s">
        <v>104</v>
      </c>
      <c r="I86" s="32" t="s">
        <v>1280</v>
      </c>
      <c r="J86" s="32">
        <f>VLOOKUP(B86,NGHEDOC!$D$9:$F$216,3,0)</f>
        <v>14</v>
      </c>
      <c r="K86" s="30">
        <f>VLOOKUP(B86,NOI!$C$10:$V$217,8,0)</f>
        <v>10</v>
      </c>
      <c r="L86" s="30">
        <f>VLOOKUP(B86,NGHEDOC!$D$9:$F$216,2,0)</f>
        <v>17</v>
      </c>
      <c r="M86" s="30">
        <f>VLOOKUP(B86,VIET!$C$9:$M$216,9,0)</f>
        <v>1</v>
      </c>
      <c r="N86" s="30">
        <f t="shared" si="5"/>
        <v>42</v>
      </c>
      <c r="O86" s="30" t="str">
        <f t="shared" si="6"/>
        <v>Không đạt</v>
      </c>
      <c r="P86" s="187"/>
    </row>
    <row r="87" spans="1:16" ht="20.100000000000001" customHeight="1">
      <c r="A87" s="32">
        <v>79</v>
      </c>
      <c r="B87" s="32" t="s">
        <v>808</v>
      </c>
      <c r="C87" s="187" t="s">
        <v>809</v>
      </c>
      <c r="D87" s="187" t="s">
        <v>801</v>
      </c>
      <c r="E87" s="32" t="s">
        <v>810</v>
      </c>
      <c r="F87" s="32" t="s">
        <v>92</v>
      </c>
      <c r="G87" s="32" t="s">
        <v>97</v>
      </c>
      <c r="H87" s="32" t="s">
        <v>96</v>
      </c>
      <c r="I87" s="32" t="s">
        <v>368</v>
      </c>
      <c r="J87" s="32">
        <f>VLOOKUP(B87,NGHEDOC!$D$9:$F$216,3,0)</f>
        <v>3</v>
      </c>
      <c r="K87" s="30">
        <f>VLOOKUP(B87,NOI!$C$10:$V$217,8,0)</f>
        <v>11</v>
      </c>
      <c r="L87" s="30">
        <f>VLOOKUP(B87,NGHEDOC!$D$9:$F$216,2,0)</f>
        <v>22</v>
      </c>
      <c r="M87" s="30">
        <f>VLOOKUP(B87,VIET!$C$9:$M$216,9,0)</f>
        <v>2</v>
      </c>
      <c r="N87" s="30">
        <f t="shared" si="5"/>
        <v>38</v>
      </c>
      <c r="O87" s="30" t="str">
        <f t="shared" si="6"/>
        <v>Không đạt</v>
      </c>
      <c r="P87" s="187"/>
    </row>
    <row r="88" spans="1:16" ht="20.100000000000001" customHeight="1">
      <c r="A88" s="32">
        <v>80</v>
      </c>
      <c r="B88" s="32" t="s">
        <v>811</v>
      </c>
      <c r="C88" s="187" t="s">
        <v>812</v>
      </c>
      <c r="D88" s="187" t="s">
        <v>326</v>
      </c>
      <c r="E88" s="32" t="s">
        <v>813</v>
      </c>
      <c r="F88" s="32" t="s">
        <v>94</v>
      </c>
      <c r="G88" s="32" t="s">
        <v>230</v>
      </c>
      <c r="H88" s="32" t="s">
        <v>99</v>
      </c>
      <c r="I88" s="32" t="s">
        <v>1289</v>
      </c>
      <c r="J88" s="32">
        <f>VLOOKUP(B88,NGHEDOC!$D$9:$F$216,3,0)</f>
        <v>23</v>
      </c>
      <c r="K88" s="30">
        <f>VLOOKUP(B88,NOI!$C$10:$V$217,8,0)</f>
        <v>12</v>
      </c>
      <c r="L88" s="30">
        <f>VLOOKUP(B88,NGHEDOC!$D$9:$F$216,2,0)</f>
        <v>41</v>
      </c>
      <c r="M88" s="30">
        <f>VLOOKUP(B88,VIET!$C$9:$M$216,9,0)</f>
        <v>5</v>
      </c>
      <c r="N88" s="30">
        <f t="shared" si="5"/>
        <v>81</v>
      </c>
      <c r="O88" s="30" t="str">
        <f t="shared" si="6"/>
        <v>B1</v>
      </c>
      <c r="P88" s="187"/>
    </row>
    <row r="89" spans="1:16" ht="20.100000000000001" customHeight="1">
      <c r="A89" s="32">
        <v>81</v>
      </c>
      <c r="B89" s="32" t="s">
        <v>814</v>
      </c>
      <c r="C89" s="187" t="s">
        <v>815</v>
      </c>
      <c r="D89" s="187" t="s">
        <v>326</v>
      </c>
      <c r="E89" s="32" t="s">
        <v>816</v>
      </c>
      <c r="F89" s="32" t="s">
        <v>94</v>
      </c>
      <c r="G89" s="32" t="s">
        <v>95</v>
      </c>
      <c r="H89" s="32" t="s">
        <v>105</v>
      </c>
      <c r="I89" s="32" t="s">
        <v>1281</v>
      </c>
      <c r="J89" s="32">
        <f>VLOOKUP(B89,NGHEDOC!$D$9:$F$216,3,0)</f>
        <v>9</v>
      </c>
      <c r="K89" s="30">
        <f>VLOOKUP(B89,NOI!$C$10:$V$217,8,0)</f>
        <v>8</v>
      </c>
      <c r="L89" s="30">
        <f>VLOOKUP(B89,NGHEDOC!$D$9:$F$216,2,0)</f>
        <v>21</v>
      </c>
      <c r="M89" s="30">
        <f>VLOOKUP(B89,VIET!$C$9:$M$216,9,0)</f>
        <v>3</v>
      </c>
      <c r="N89" s="30">
        <f t="shared" si="5"/>
        <v>41</v>
      </c>
      <c r="O89" s="30" t="str">
        <f t="shared" si="6"/>
        <v>Không đạt</v>
      </c>
      <c r="P89" s="187"/>
    </row>
    <row r="90" spans="1:16" ht="20.100000000000001" customHeight="1">
      <c r="A90" s="32">
        <v>82</v>
      </c>
      <c r="B90" s="32" t="s">
        <v>817</v>
      </c>
      <c r="C90" s="187" t="s">
        <v>818</v>
      </c>
      <c r="D90" s="187" t="s">
        <v>326</v>
      </c>
      <c r="E90" s="32" t="s">
        <v>819</v>
      </c>
      <c r="F90" s="32" t="s">
        <v>94</v>
      </c>
      <c r="G90" s="32" t="s">
        <v>95</v>
      </c>
      <c r="H90" s="32" t="s">
        <v>169</v>
      </c>
      <c r="I90" s="32" t="s">
        <v>1289</v>
      </c>
      <c r="J90" s="32">
        <f>VLOOKUP(B90,NGHEDOC!$D$9:$F$216,3,0)</f>
        <v>8</v>
      </c>
      <c r="K90" s="30">
        <f>VLOOKUP(B90,NOI!$C$10:$V$217,8,0)</f>
        <v>12</v>
      </c>
      <c r="L90" s="30">
        <f>VLOOKUP(B90,NGHEDOC!$D$9:$F$216,2,0)</f>
        <v>17</v>
      </c>
      <c r="M90" s="30">
        <f>VLOOKUP(B90,VIET!$C$9:$M$216,9,0)</f>
        <v>5</v>
      </c>
      <c r="N90" s="30">
        <f t="shared" si="5"/>
        <v>42</v>
      </c>
      <c r="O90" s="30" t="str">
        <f t="shared" si="6"/>
        <v>Không đạt</v>
      </c>
      <c r="P90" s="187"/>
    </row>
    <row r="91" spans="1:16" ht="20.100000000000001" customHeight="1">
      <c r="A91" s="32">
        <v>83</v>
      </c>
      <c r="B91" s="32" t="s">
        <v>820</v>
      </c>
      <c r="C91" s="187" t="s">
        <v>63</v>
      </c>
      <c r="D91" s="187" t="s">
        <v>326</v>
      </c>
      <c r="E91" s="32" t="s">
        <v>821</v>
      </c>
      <c r="F91" s="32" t="s">
        <v>94</v>
      </c>
      <c r="G91" s="32" t="s">
        <v>95</v>
      </c>
      <c r="H91" s="32" t="s">
        <v>112</v>
      </c>
      <c r="I91" s="32" t="s">
        <v>1289</v>
      </c>
      <c r="J91" s="32">
        <f>VLOOKUP(B91,NGHEDOC!$D$9:$F$216,3,0)</f>
        <v>8</v>
      </c>
      <c r="K91" s="30">
        <f>VLOOKUP(B91,NOI!$C$10:$V$217,8,0)</f>
        <v>12</v>
      </c>
      <c r="L91" s="30">
        <f>VLOOKUP(B91,NGHEDOC!$D$9:$F$216,2,0)</f>
        <v>34</v>
      </c>
      <c r="M91" s="30">
        <f>VLOOKUP(B91,VIET!$C$9:$M$216,9,0)</f>
        <v>5</v>
      </c>
      <c r="N91" s="30">
        <f t="shared" si="5"/>
        <v>59</v>
      </c>
      <c r="O91" s="30" t="str">
        <f t="shared" si="6"/>
        <v>Không đạt</v>
      </c>
      <c r="P91" s="187"/>
    </row>
    <row r="92" spans="1:16" ht="20.100000000000001" customHeight="1">
      <c r="A92" s="32">
        <v>84</v>
      </c>
      <c r="B92" s="32" t="s">
        <v>822</v>
      </c>
      <c r="C92" s="187" t="s">
        <v>823</v>
      </c>
      <c r="D92" s="187" t="s">
        <v>326</v>
      </c>
      <c r="E92" s="32" t="s">
        <v>824</v>
      </c>
      <c r="F92" s="32" t="s">
        <v>94</v>
      </c>
      <c r="G92" s="32" t="s">
        <v>95</v>
      </c>
      <c r="H92" s="32" t="s">
        <v>167</v>
      </c>
      <c r="I92" s="32" t="s">
        <v>227</v>
      </c>
      <c r="J92" s="32">
        <f>VLOOKUP(B92,NGHEDOC!$D$9:$F$216,3,0)</f>
        <v>17</v>
      </c>
      <c r="K92" s="30">
        <f>VLOOKUP(B92,NOI!$C$10:$V$217,8,0)</f>
        <v>12</v>
      </c>
      <c r="L92" s="30">
        <f>VLOOKUP(B92,NGHEDOC!$D$9:$F$216,2,0)</f>
        <v>45</v>
      </c>
      <c r="M92" s="30">
        <f>VLOOKUP(B92,VIET!$C$9:$M$216,9,0)</f>
        <v>5</v>
      </c>
      <c r="N92" s="30">
        <f t="shared" si="5"/>
        <v>79</v>
      </c>
      <c r="O92" s="30" t="str">
        <f t="shared" si="6"/>
        <v>A2</v>
      </c>
      <c r="P92" s="187"/>
    </row>
    <row r="93" spans="1:16" ht="20.100000000000001" customHeight="1">
      <c r="A93" s="32">
        <v>85</v>
      </c>
      <c r="B93" s="32" t="s">
        <v>825</v>
      </c>
      <c r="C93" s="187" t="s">
        <v>826</v>
      </c>
      <c r="D93" s="187" t="s">
        <v>326</v>
      </c>
      <c r="E93" s="32" t="s">
        <v>827</v>
      </c>
      <c r="F93" s="32" t="s">
        <v>94</v>
      </c>
      <c r="G93" s="32" t="s">
        <v>95</v>
      </c>
      <c r="H93" s="32" t="s">
        <v>99</v>
      </c>
      <c r="I93" s="32" t="s">
        <v>374</v>
      </c>
      <c r="J93" s="32">
        <f>VLOOKUP(B93,NGHEDOC!$D$9:$F$216,3,0)</f>
        <v>7</v>
      </c>
      <c r="K93" s="30">
        <f>VLOOKUP(B93,NOI!$C$10:$V$217,8,0)</f>
        <v>10</v>
      </c>
      <c r="L93" s="30">
        <f>VLOOKUP(B93,NGHEDOC!$D$9:$F$216,2,0)</f>
        <v>28</v>
      </c>
      <c r="M93" s="30">
        <f>VLOOKUP(B93,VIET!$C$9:$M$216,9,0)</f>
        <v>4</v>
      </c>
      <c r="N93" s="30">
        <f t="shared" si="5"/>
        <v>49</v>
      </c>
      <c r="O93" s="30" t="str">
        <f t="shared" si="6"/>
        <v>Không đạt</v>
      </c>
      <c r="P93" s="187"/>
    </row>
    <row r="94" spans="1:16" ht="20.100000000000001" customHeight="1">
      <c r="A94" s="32">
        <v>86</v>
      </c>
      <c r="B94" s="32" t="s">
        <v>828</v>
      </c>
      <c r="C94" s="187" t="s">
        <v>829</v>
      </c>
      <c r="D94" s="187" t="s">
        <v>326</v>
      </c>
      <c r="E94" s="32" t="s">
        <v>233</v>
      </c>
      <c r="F94" s="32" t="s">
        <v>94</v>
      </c>
      <c r="G94" s="32" t="s">
        <v>95</v>
      </c>
      <c r="H94" s="32" t="s">
        <v>99</v>
      </c>
      <c r="I94" s="32" t="s">
        <v>1298</v>
      </c>
      <c r="J94" s="32">
        <f>VLOOKUP(B94,NGHEDOC!$D$9:$F$216,3,0)</f>
        <v>15</v>
      </c>
      <c r="K94" s="30">
        <f>VLOOKUP(B94,NOI!$C$10:$V$217,8,0)</f>
        <v>9</v>
      </c>
      <c r="L94" s="30">
        <f>VLOOKUP(B94,NGHEDOC!$D$9:$F$216,2,0)</f>
        <v>41</v>
      </c>
      <c r="M94" s="30">
        <f>VLOOKUP(B94,VIET!$C$9:$M$216,9,0)</f>
        <v>1</v>
      </c>
      <c r="N94" s="30">
        <f t="shared" si="5"/>
        <v>66</v>
      </c>
      <c r="O94" s="30" t="str">
        <f t="shared" si="6"/>
        <v>A2</v>
      </c>
      <c r="P94" s="187"/>
    </row>
    <row r="95" spans="1:16" ht="20.100000000000001" customHeight="1">
      <c r="A95" s="32">
        <v>87</v>
      </c>
      <c r="B95" s="32" t="s">
        <v>830</v>
      </c>
      <c r="C95" s="187" t="s">
        <v>63</v>
      </c>
      <c r="D95" s="187" t="s">
        <v>831</v>
      </c>
      <c r="E95" s="32" t="s">
        <v>832</v>
      </c>
      <c r="F95" s="32" t="s">
        <v>94</v>
      </c>
      <c r="G95" s="32" t="s">
        <v>95</v>
      </c>
      <c r="H95" s="32" t="s">
        <v>165</v>
      </c>
      <c r="I95" s="32" t="s">
        <v>1307</v>
      </c>
      <c r="J95" s="32">
        <f>VLOOKUP(B95,NGHEDOC!$D$9:$F$216,3,0)</f>
        <v>24</v>
      </c>
      <c r="K95" s="30">
        <f>VLOOKUP(B95,NOI!$C$10:$V$217,8,0)</f>
        <v>10</v>
      </c>
      <c r="L95" s="30">
        <f>VLOOKUP(B95,NGHEDOC!$D$9:$F$216,2,0)</f>
        <v>20</v>
      </c>
      <c r="M95" s="30">
        <f>VLOOKUP(B95,VIET!$C$9:$M$216,9,0)</f>
        <v>3</v>
      </c>
      <c r="N95" s="30">
        <f t="shared" si="5"/>
        <v>57</v>
      </c>
      <c r="O95" s="30" t="str">
        <f t="shared" si="6"/>
        <v>Không đạt</v>
      </c>
      <c r="P95" s="187"/>
    </row>
    <row r="96" spans="1:16" ht="20.100000000000001" customHeight="1">
      <c r="A96" s="32">
        <v>88</v>
      </c>
      <c r="B96" s="32" t="s">
        <v>833</v>
      </c>
      <c r="C96" s="187" t="s">
        <v>834</v>
      </c>
      <c r="D96" s="187" t="s">
        <v>831</v>
      </c>
      <c r="E96" s="32" t="s">
        <v>343</v>
      </c>
      <c r="F96" s="32" t="s">
        <v>94</v>
      </c>
      <c r="G96" s="32" t="s">
        <v>100</v>
      </c>
      <c r="H96" s="32" t="s">
        <v>96</v>
      </c>
      <c r="I96" s="32" t="s">
        <v>1294</v>
      </c>
      <c r="J96" s="32">
        <f>VLOOKUP(B96,NGHEDOC!$D$9:$F$216,3,0)</f>
        <v>19</v>
      </c>
      <c r="K96" s="30">
        <f>VLOOKUP(B96,NOI!$C$10:$V$217,8,0)</f>
        <v>11</v>
      </c>
      <c r="L96" s="30">
        <f>VLOOKUP(B96,NGHEDOC!$D$9:$F$216,2,0)</f>
        <v>25</v>
      </c>
      <c r="M96" s="30">
        <f>VLOOKUP(B96,VIET!$C$9:$M$216,9,0)</f>
        <v>1</v>
      </c>
      <c r="N96" s="30">
        <f t="shared" si="5"/>
        <v>56</v>
      </c>
      <c r="O96" s="30" t="str">
        <f t="shared" si="6"/>
        <v>Không đạt</v>
      </c>
      <c r="P96" s="187"/>
    </row>
    <row r="97" spans="1:16" ht="20.100000000000001" customHeight="1">
      <c r="A97" s="32">
        <v>89</v>
      </c>
      <c r="B97" s="32" t="s">
        <v>835</v>
      </c>
      <c r="C97" s="187" t="s">
        <v>836</v>
      </c>
      <c r="D97" s="187" t="s">
        <v>837</v>
      </c>
      <c r="E97" s="32" t="s">
        <v>838</v>
      </c>
      <c r="F97" s="32" t="s">
        <v>92</v>
      </c>
      <c r="G97" s="32" t="s">
        <v>95</v>
      </c>
      <c r="H97" s="32" t="s">
        <v>839</v>
      </c>
      <c r="I97" s="32" t="s">
        <v>175</v>
      </c>
      <c r="J97" s="32">
        <f>VLOOKUP(B97,NGHEDOC!$D$9:$F$216,3,0)</f>
        <v>21</v>
      </c>
      <c r="K97" s="30">
        <f>VLOOKUP(B97,NOI!$C$10:$V$217,8,0)</f>
        <v>12</v>
      </c>
      <c r="L97" s="30">
        <f>VLOOKUP(B97,NGHEDOC!$D$9:$F$216,2,0)</f>
        <v>49</v>
      </c>
      <c r="M97" s="30">
        <f>VLOOKUP(B97,VIET!$C$9:$M$216,9,0)</f>
        <v>4</v>
      </c>
      <c r="N97" s="30">
        <f t="shared" si="5"/>
        <v>86</v>
      </c>
      <c r="O97" s="30" t="str">
        <f t="shared" si="6"/>
        <v>B1</v>
      </c>
      <c r="P97" s="187"/>
    </row>
    <row r="98" spans="1:16" ht="20.100000000000001" customHeight="1">
      <c r="A98" s="32">
        <v>90</v>
      </c>
      <c r="B98" s="32" t="s">
        <v>840</v>
      </c>
      <c r="C98" s="187" t="s">
        <v>841</v>
      </c>
      <c r="D98" s="187" t="s">
        <v>842</v>
      </c>
      <c r="E98" s="32" t="s">
        <v>843</v>
      </c>
      <c r="F98" s="32" t="s">
        <v>92</v>
      </c>
      <c r="G98" s="32" t="s">
        <v>95</v>
      </c>
      <c r="H98" s="32" t="s">
        <v>99</v>
      </c>
      <c r="I98" s="32" t="s">
        <v>1290</v>
      </c>
      <c r="J98" s="32" t="str">
        <f>VLOOKUP(B98,NGHEDOC!$D$9:$F$216,3,0)</f>
        <v>-</v>
      </c>
      <c r="K98" s="30" t="str">
        <f>VLOOKUP(B98,NOI!$C$10:$V$217,8,0)</f>
        <v>-</v>
      </c>
      <c r="L98" s="30" t="str">
        <f>VLOOKUP(B98,NGHEDOC!$D$9:$F$216,2,0)</f>
        <v>-</v>
      </c>
      <c r="M98" s="30" t="str">
        <f>VLOOKUP(B98,VIET!$C$9:$M$216,9,0)</f>
        <v>-</v>
      </c>
      <c r="N98" s="30">
        <f t="shared" si="5"/>
        <v>0</v>
      </c>
      <c r="O98" s="30" t="str">
        <f t="shared" si="6"/>
        <v>Không đạt</v>
      </c>
      <c r="P98" s="187" t="s">
        <v>297</v>
      </c>
    </row>
    <row r="99" spans="1:16" ht="20.100000000000001" customHeight="1">
      <c r="A99" s="32">
        <v>91</v>
      </c>
      <c r="B99" s="32" t="s">
        <v>844</v>
      </c>
      <c r="C99" s="187" t="s">
        <v>199</v>
      </c>
      <c r="D99" s="187" t="s">
        <v>178</v>
      </c>
      <c r="E99" s="32" t="s">
        <v>845</v>
      </c>
      <c r="F99" s="32" t="s">
        <v>92</v>
      </c>
      <c r="G99" s="32" t="s">
        <v>95</v>
      </c>
      <c r="H99" s="32" t="s">
        <v>166</v>
      </c>
      <c r="I99" s="32" t="s">
        <v>1281</v>
      </c>
      <c r="J99" s="32">
        <f>VLOOKUP(B99,NGHEDOC!$D$9:$F$216,3,0)</f>
        <v>9</v>
      </c>
      <c r="K99" s="30">
        <f>VLOOKUP(B99,NOI!$C$10:$V$217,8,0)</f>
        <v>12</v>
      </c>
      <c r="L99" s="30">
        <f>VLOOKUP(B99,NGHEDOC!$D$9:$F$216,2,0)</f>
        <v>26</v>
      </c>
      <c r="M99" s="30">
        <f>VLOOKUP(B99,VIET!$C$9:$M$216,9,0)</f>
        <v>5</v>
      </c>
      <c r="N99" s="30">
        <f t="shared" si="5"/>
        <v>52</v>
      </c>
      <c r="O99" s="30" t="str">
        <f t="shared" si="6"/>
        <v>Không đạt</v>
      </c>
      <c r="P99" s="187"/>
    </row>
    <row r="100" spans="1:16" ht="20.100000000000001" customHeight="1">
      <c r="A100" s="32">
        <v>92</v>
      </c>
      <c r="B100" s="32" t="s">
        <v>846</v>
      </c>
      <c r="C100" s="187" t="s">
        <v>847</v>
      </c>
      <c r="D100" s="187" t="s">
        <v>178</v>
      </c>
      <c r="E100" s="32" t="s">
        <v>848</v>
      </c>
      <c r="F100" s="32" t="s">
        <v>92</v>
      </c>
      <c r="G100" s="32" t="s">
        <v>95</v>
      </c>
      <c r="H100" s="32" t="s">
        <v>228</v>
      </c>
      <c r="I100" s="32" t="s">
        <v>1308</v>
      </c>
      <c r="J100" s="32">
        <f>VLOOKUP(B100,NGHEDOC!$D$9:$F$216,3,0)</f>
        <v>12</v>
      </c>
      <c r="K100" s="30">
        <f>VLOOKUP(B100,NOI!$C$10:$V$217,8,0)</f>
        <v>12</v>
      </c>
      <c r="L100" s="30">
        <f>VLOOKUP(B100,NGHEDOC!$D$9:$F$216,2,0)</f>
        <v>34</v>
      </c>
      <c r="M100" s="30">
        <f>VLOOKUP(B100,VIET!$C$9:$M$216,9,0)</f>
        <v>5</v>
      </c>
      <c r="N100" s="30">
        <f t="shared" si="5"/>
        <v>63</v>
      </c>
      <c r="O100" s="30" t="str">
        <f t="shared" si="6"/>
        <v>Không đạt</v>
      </c>
      <c r="P100" s="187"/>
    </row>
    <row r="101" spans="1:16" ht="20.100000000000001" customHeight="1">
      <c r="A101" s="32">
        <v>93</v>
      </c>
      <c r="B101" s="32" t="s">
        <v>849</v>
      </c>
      <c r="C101" s="187" t="s">
        <v>850</v>
      </c>
      <c r="D101" s="187" t="s">
        <v>178</v>
      </c>
      <c r="E101" s="32" t="s">
        <v>631</v>
      </c>
      <c r="F101" s="32" t="s">
        <v>92</v>
      </c>
      <c r="G101" s="32" t="s">
        <v>95</v>
      </c>
      <c r="H101" s="32" t="s">
        <v>99</v>
      </c>
      <c r="I101" s="32" t="s">
        <v>227</v>
      </c>
      <c r="J101" s="32">
        <f>VLOOKUP(B101,NGHEDOC!$D$9:$F$216,3,0)</f>
        <v>18</v>
      </c>
      <c r="K101" s="30">
        <f>VLOOKUP(B101,NOI!$C$10:$V$217,8,0)</f>
        <v>11</v>
      </c>
      <c r="L101" s="30">
        <f>VLOOKUP(B101,NGHEDOC!$D$9:$F$216,2,0)</f>
        <v>19</v>
      </c>
      <c r="M101" s="30">
        <f>VLOOKUP(B101,VIET!$C$9:$M$216,9,0)</f>
        <v>5</v>
      </c>
      <c r="N101" s="30">
        <f t="shared" si="5"/>
        <v>53</v>
      </c>
      <c r="O101" s="30" t="str">
        <f t="shared" si="6"/>
        <v>Không đạt</v>
      </c>
      <c r="P101" s="187"/>
    </row>
    <row r="102" spans="1:16" ht="20.100000000000001" customHeight="1">
      <c r="A102" s="32">
        <v>94</v>
      </c>
      <c r="B102" s="32" t="s">
        <v>851</v>
      </c>
      <c r="C102" s="187" t="s">
        <v>335</v>
      </c>
      <c r="D102" s="187" t="s">
        <v>852</v>
      </c>
      <c r="E102" s="32" t="s">
        <v>802</v>
      </c>
      <c r="F102" s="32" t="s">
        <v>92</v>
      </c>
      <c r="G102" s="32" t="s">
        <v>97</v>
      </c>
      <c r="H102" s="32" t="s">
        <v>99</v>
      </c>
      <c r="I102" s="32" t="s">
        <v>1281</v>
      </c>
      <c r="J102" s="32">
        <f>VLOOKUP(B102,NGHEDOC!$D$9:$F$216,3,0)</f>
        <v>5</v>
      </c>
      <c r="K102" s="30">
        <f>VLOOKUP(B102,NOI!$C$10:$V$217,8,0)</f>
        <v>10</v>
      </c>
      <c r="L102" s="30">
        <f>VLOOKUP(B102,NGHEDOC!$D$9:$F$216,2,0)</f>
        <v>12</v>
      </c>
      <c r="M102" s="30">
        <f>VLOOKUP(B102,VIET!$C$9:$M$216,9,0)</f>
        <v>1</v>
      </c>
      <c r="N102" s="30">
        <f t="shared" si="5"/>
        <v>28</v>
      </c>
      <c r="O102" s="30" t="str">
        <f t="shared" si="6"/>
        <v>Không đạt</v>
      </c>
      <c r="P102" s="187"/>
    </row>
    <row r="103" spans="1:16" ht="20.100000000000001" customHeight="1">
      <c r="A103" s="32">
        <v>95</v>
      </c>
      <c r="B103" s="32" t="s">
        <v>853</v>
      </c>
      <c r="C103" s="187" t="s">
        <v>854</v>
      </c>
      <c r="D103" s="187" t="s">
        <v>855</v>
      </c>
      <c r="E103" s="32" t="s">
        <v>856</v>
      </c>
      <c r="F103" s="32" t="s">
        <v>92</v>
      </c>
      <c r="G103" s="32" t="s">
        <v>97</v>
      </c>
      <c r="H103" s="32" t="s">
        <v>103</v>
      </c>
      <c r="I103" s="32" t="s">
        <v>1309</v>
      </c>
      <c r="J103" s="32">
        <f>VLOOKUP(B103,NGHEDOC!$D$9:$F$216,3,0)</f>
        <v>16</v>
      </c>
      <c r="K103" s="30">
        <f>VLOOKUP(B103,NOI!$C$10:$V$217,8,0)</f>
        <v>9</v>
      </c>
      <c r="L103" s="30">
        <f>VLOOKUP(B103,NGHEDOC!$D$9:$F$216,2,0)</f>
        <v>38</v>
      </c>
      <c r="M103" s="30">
        <f>VLOOKUP(B103,VIET!$C$9:$M$216,9,0)</f>
        <v>2</v>
      </c>
      <c r="N103" s="30">
        <f t="shared" si="5"/>
        <v>65</v>
      </c>
      <c r="O103" s="30" t="str">
        <f t="shared" si="6"/>
        <v>A2</v>
      </c>
      <c r="P103" s="187"/>
    </row>
    <row r="104" spans="1:16" ht="20.100000000000001" customHeight="1">
      <c r="A104" s="32">
        <v>96</v>
      </c>
      <c r="B104" s="32" t="s">
        <v>857</v>
      </c>
      <c r="C104" s="187" t="s">
        <v>858</v>
      </c>
      <c r="D104" s="187" t="s">
        <v>859</v>
      </c>
      <c r="E104" s="32" t="s">
        <v>860</v>
      </c>
      <c r="F104" s="32" t="s">
        <v>92</v>
      </c>
      <c r="G104" s="32" t="s">
        <v>97</v>
      </c>
      <c r="H104" s="32" t="s">
        <v>98</v>
      </c>
      <c r="I104" s="32" t="s">
        <v>1310</v>
      </c>
      <c r="J104" s="32">
        <f>VLOOKUP(B104,NGHEDOC!$D$9:$F$216,3,0)</f>
        <v>7</v>
      </c>
      <c r="K104" s="30">
        <f>VLOOKUP(B104,NOI!$C$10:$V$217,8,0)</f>
        <v>8</v>
      </c>
      <c r="L104" s="30">
        <f>VLOOKUP(B104,NGHEDOC!$D$9:$F$216,2,0)</f>
        <v>16</v>
      </c>
      <c r="M104" s="30">
        <f>VLOOKUP(B104,VIET!$C$9:$M$216,9,0)</f>
        <v>2</v>
      </c>
      <c r="N104" s="30">
        <f t="shared" si="5"/>
        <v>33</v>
      </c>
      <c r="O104" s="30" t="str">
        <f t="shared" si="6"/>
        <v>Không đạt</v>
      </c>
      <c r="P104" s="187"/>
    </row>
    <row r="105" spans="1:16" ht="20.100000000000001" customHeight="1">
      <c r="A105" s="32">
        <v>97</v>
      </c>
      <c r="B105" s="32" t="s">
        <v>861</v>
      </c>
      <c r="C105" s="187" t="s">
        <v>110</v>
      </c>
      <c r="D105" s="187" t="s">
        <v>862</v>
      </c>
      <c r="E105" s="32" t="s">
        <v>331</v>
      </c>
      <c r="F105" s="32" t="s">
        <v>92</v>
      </c>
      <c r="G105" s="32" t="s">
        <v>95</v>
      </c>
      <c r="H105" s="32" t="s">
        <v>362</v>
      </c>
      <c r="I105" s="32" t="s">
        <v>374</v>
      </c>
      <c r="J105" s="32">
        <f>VLOOKUP(B105,NGHEDOC!$D$9:$F$216,3,0)</f>
        <v>8</v>
      </c>
      <c r="K105" s="30">
        <f>VLOOKUP(B105,NOI!$C$10:$V$217,8,0)</f>
        <v>11</v>
      </c>
      <c r="L105" s="30">
        <f>VLOOKUP(B105,NGHEDOC!$D$9:$F$216,2,0)</f>
        <v>26</v>
      </c>
      <c r="M105" s="30">
        <f>VLOOKUP(B105,VIET!$C$9:$M$216,9,0)</f>
        <v>3</v>
      </c>
      <c r="N105" s="30">
        <f t="shared" si="5"/>
        <v>48</v>
      </c>
      <c r="O105" s="30" t="str">
        <f t="shared" si="6"/>
        <v>Không đạt</v>
      </c>
      <c r="P105" s="187"/>
    </row>
    <row r="106" spans="1:16" ht="20.100000000000001" customHeight="1">
      <c r="A106" s="32">
        <v>98</v>
      </c>
      <c r="B106" s="32" t="s">
        <v>863</v>
      </c>
      <c r="C106" s="187" t="s">
        <v>110</v>
      </c>
      <c r="D106" s="187" t="s">
        <v>862</v>
      </c>
      <c r="E106" s="32" t="s">
        <v>864</v>
      </c>
      <c r="F106" s="32" t="s">
        <v>92</v>
      </c>
      <c r="G106" s="32" t="s">
        <v>95</v>
      </c>
      <c r="H106" s="32" t="s">
        <v>99</v>
      </c>
      <c r="I106" s="32" t="s">
        <v>1289</v>
      </c>
      <c r="J106" s="32">
        <f>VLOOKUP(B106,NGHEDOC!$D$9:$F$216,3,0)</f>
        <v>24</v>
      </c>
      <c r="K106" s="30">
        <f>VLOOKUP(B106,NOI!$C$10:$V$217,8,0)</f>
        <v>12</v>
      </c>
      <c r="L106" s="30">
        <f>VLOOKUP(B106,NGHEDOC!$D$9:$F$216,2,0)</f>
        <v>40</v>
      </c>
      <c r="M106" s="30">
        <f>VLOOKUP(B106,VIET!$C$9:$M$216,9,0)</f>
        <v>4</v>
      </c>
      <c r="N106" s="30">
        <f t="shared" si="5"/>
        <v>80</v>
      </c>
      <c r="O106" s="30" t="str">
        <f t="shared" si="6"/>
        <v>B1</v>
      </c>
      <c r="P106" s="187"/>
    </row>
    <row r="107" spans="1:16" ht="20.100000000000001" customHeight="1">
      <c r="A107" s="32">
        <v>99</v>
      </c>
      <c r="B107" s="32" t="s">
        <v>865</v>
      </c>
      <c r="C107" s="187" t="s">
        <v>309</v>
      </c>
      <c r="D107" s="187" t="s">
        <v>866</v>
      </c>
      <c r="E107" s="32" t="s">
        <v>867</v>
      </c>
      <c r="F107" s="32" t="s">
        <v>94</v>
      </c>
      <c r="G107" s="32" t="s">
        <v>97</v>
      </c>
      <c r="H107" s="32" t="s">
        <v>102</v>
      </c>
      <c r="I107" s="32" t="s">
        <v>227</v>
      </c>
      <c r="J107" s="32">
        <f>VLOOKUP(B107,NGHEDOC!$D$9:$F$216,3,0)</f>
        <v>16</v>
      </c>
      <c r="K107" s="30">
        <f>VLOOKUP(B107,NOI!$C$10:$V$217,8,0)</f>
        <v>12</v>
      </c>
      <c r="L107" s="30">
        <f>VLOOKUP(B107,NGHEDOC!$D$9:$F$216,2,0)</f>
        <v>40</v>
      </c>
      <c r="M107" s="30">
        <f>VLOOKUP(B107,VIET!$C$9:$M$216,9,0)</f>
        <v>4</v>
      </c>
      <c r="N107" s="30">
        <f t="shared" si="5"/>
        <v>72</v>
      </c>
      <c r="O107" s="30" t="str">
        <f t="shared" si="6"/>
        <v>A2</v>
      </c>
      <c r="P107" s="187"/>
    </row>
    <row r="108" spans="1:16" ht="20.100000000000001" customHeight="1">
      <c r="A108" s="32">
        <v>100</v>
      </c>
      <c r="B108" s="32" t="s">
        <v>868</v>
      </c>
      <c r="C108" s="187" t="s">
        <v>869</v>
      </c>
      <c r="D108" s="187" t="s">
        <v>189</v>
      </c>
      <c r="E108" s="32" t="s">
        <v>870</v>
      </c>
      <c r="F108" s="32" t="s">
        <v>94</v>
      </c>
      <c r="G108" s="32" t="s">
        <v>97</v>
      </c>
      <c r="H108" s="32" t="s">
        <v>99</v>
      </c>
      <c r="I108" s="32" t="s">
        <v>235</v>
      </c>
      <c r="J108" s="32">
        <f>VLOOKUP(B108,NGHEDOC!$D$9:$F$216,3,0)</f>
        <v>24</v>
      </c>
      <c r="K108" s="30">
        <f>VLOOKUP(B108,NOI!$C$10:$V$217,8,0)</f>
        <v>11</v>
      </c>
      <c r="L108" s="30">
        <f>VLOOKUP(B108,NGHEDOC!$D$9:$F$216,2,0)</f>
        <v>38</v>
      </c>
      <c r="M108" s="30">
        <f>VLOOKUP(B108,VIET!$C$9:$M$216,9,0)</f>
        <v>5</v>
      </c>
      <c r="N108" s="30">
        <f t="shared" si="5"/>
        <v>78</v>
      </c>
      <c r="O108" s="30" t="str">
        <f t="shared" si="6"/>
        <v>A2</v>
      </c>
      <c r="P108" s="187"/>
    </row>
    <row r="109" spans="1:16" ht="20.100000000000001" customHeight="1">
      <c r="A109" s="32">
        <v>101</v>
      </c>
      <c r="B109" s="32" t="s">
        <v>871</v>
      </c>
      <c r="C109" s="187" t="s">
        <v>872</v>
      </c>
      <c r="D109" s="187" t="s">
        <v>189</v>
      </c>
      <c r="E109" s="32" t="s">
        <v>873</v>
      </c>
      <c r="F109" s="32" t="s">
        <v>94</v>
      </c>
      <c r="G109" s="32" t="s">
        <v>95</v>
      </c>
      <c r="H109" s="32" t="s">
        <v>99</v>
      </c>
      <c r="I109" s="32" t="s">
        <v>1290</v>
      </c>
      <c r="J109" s="32">
        <f>VLOOKUP(B109,NGHEDOC!$D$9:$F$216,3,0)</f>
        <v>21</v>
      </c>
      <c r="K109" s="30">
        <f>VLOOKUP(B109,NOI!$C$10:$V$217,8,0)</f>
        <v>9</v>
      </c>
      <c r="L109" s="30">
        <f>VLOOKUP(B109,NGHEDOC!$D$9:$F$216,2,0)</f>
        <v>53</v>
      </c>
      <c r="M109" s="30">
        <f>VLOOKUP(B109,VIET!$C$9:$M$216,9,0)</f>
        <v>5</v>
      </c>
      <c r="N109" s="30">
        <f t="shared" si="5"/>
        <v>88</v>
      </c>
      <c r="O109" s="30" t="str">
        <f t="shared" si="6"/>
        <v>B1</v>
      </c>
      <c r="P109" s="187"/>
    </row>
    <row r="110" spans="1:16" ht="20.100000000000001" customHeight="1">
      <c r="A110" s="32">
        <v>102</v>
      </c>
      <c r="B110" s="32" t="s">
        <v>874</v>
      </c>
      <c r="C110" s="187" t="s">
        <v>875</v>
      </c>
      <c r="D110" s="187" t="s">
        <v>189</v>
      </c>
      <c r="E110" s="32" t="s">
        <v>333</v>
      </c>
      <c r="F110" s="32" t="s">
        <v>94</v>
      </c>
      <c r="G110" s="32" t="s">
        <v>97</v>
      </c>
      <c r="H110" s="32" t="s">
        <v>96</v>
      </c>
      <c r="I110" s="32" t="s">
        <v>196</v>
      </c>
      <c r="J110" s="32">
        <f>VLOOKUP(B110,NGHEDOC!$D$9:$F$216,3,0)</f>
        <v>20</v>
      </c>
      <c r="K110" s="30">
        <f>VLOOKUP(B110,NOI!$C$10:$V$217,8,0)</f>
        <v>10</v>
      </c>
      <c r="L110" s="30">
        <f>VLOOKUP(B110,NGHEDOC!$D$9:$F$216,2,0)</f>
        <v>52</v>
      </c>
      <c r="M110" s="30">
        <f>VLOOKUP(B110,VIET!$C$9:$M$216,9,0)</f>
        <v>5</v>
      </c>
      <c r="N110" s="30">
        <f t="shared" si="5"/>
        <v>87</v>
      </c>
      <c r="O110" s="30" t="str">
        <f t="shared" si="6"/>
        <v>B1</v>
      </c>
      <c r="P110" s="187"/>
    </row>
    <row r="111" spans="1:16" ht="20.100000000000001" customHeight="1">
      <c r="A111" s="32">
        <v>103</v>
      </c>
      <c r="B111" s="32" t="s">
        <v>876</v>
      </c>
      <c r="C111" s="187" t="s">
        <v>200</v>
      </c>
      <c r="D111" s="187" t="s">
        <v>877</v>
      </c>
      <c r="E111" s="32" t="s">
        <v>878</v>
      </c>
      <c r="F111" s="32" t="s">
        <v>94</v>
      </c>
      <c r="G111" s="32" t="s">
        <v>879</v>
      </c>
      <c r="H111" s="32" t="s">
        <v>98</v>
      </c>
      <c r="I111" s="32" t="s">
        <v>1291</v>
      </c>
      <c r="J111" s="32">
        <f>VLOOKUP(B111,NGHEDOC!$D$9:$F$216,3,0)</f>
        <v>21</v>
      </c>
      <c r="K111" s="30">
        <f>VLOOKUP(B111,NOI!$C$10:$V$217,8,0)</f>
        <v>10</v>
      </c>
      <c r="L111" s="30">
        <f>VLOOKUP(B111,NGHEDOC!$D$9:$F$216,2,0)</f>
        <v>42</v>
      </c>
      <c r="M111" s="30">
        <f>VLOOKUP(B111,VIET!$C$9:$M$216,9,0)</f>
        <v>5</v>
      </c>
      <c r="N111" s="30">
        <f t="shared" si="5"/>
        <v>78</v>
      </c>
      <c r="O111" s="30" t="str">
        <f t="shared" si="6"/>
        <v>A2</v>
      </c>
      <c r="P111" s="187"/>
    </row>
    <row r="112" spans="1:16" ht="20.100000000000001" customHeight="1">
      <c r="A112" s="32">
        <v>104</v>
      </c>
      <c r="B112" s="32" t="s">
        <v>883</v>
      </c>
      <c r="C112" s="187" t="s">
        <v>110</v>
      </c>
      <c r="D112" s="187" t="s">
        <v>212</v>
      </c>
      <c r="E112" s="32" t="s">
        <v>884</v>
      </c>
      <c r="F112" s="32" t="s">
        <v>92</v>
      </c>
      <c r="G112" s="32" t="s">
        <v>95</v>
      </c>
      <c r="H112" s="32" t="s">
        <v>229</v>
      </c>
      <c r="I112" s="32" t="s">
        <v>1281</v>
      </c>
      <c r="J112" s="32">
        <f>VLOOKUP(B112,NGHEDOC!$D$9:$F$216,3,0)</f>
        <v>8</v>
      </c>
      <c r="K112" s="30">
        <f>VLOOKUP(B112,NOI!$C$10:$V$217,8,0)</f>
        <v>11</v>
      </c>
      <c r="L112" s="30">
        <f>VLOOKUP(B112,NGHEDOC!$D$9:$F$216,2,0)</f>
        <v>32</v>
      </c>
      <c r="M112" s="30">
        <f>VLOOKUP(B112,VIET!$C$9:$M$216,9,0)</f>
        <v>3</v>
      </c>
      <c r="N112" s="30">
        <f t="shared" si="5"/>
        <v>54</v>
      </c>
      <c r="O112" s="30" t="str">
        <f t="shared" si="6"/>
        <v>Không đạt</v>
      </c>
      <c r="P112" s="187"/>
    </row>
    <row r="113" spans="1:17" ht="20.100000000000001" customHeight="1">
      <c r="A113" s="32">
        <v>105</v>
      </c>
      <c r="B113" s="32" t="s">
        <v>880</v>
      </c>
      <c r="C113" s="187" t="s">
        <v>881</v>
      </c>
      <c r="D113" s="187" t="s">
        <v>212</v>
      </c>
      <c r="E113" s="32" t="s">
        <v>882</v>
      </c>
      <c r="F113" s="32" t="s">
        <v>92</v>
      </c>
      <c r="G113" s="32" t="s">
        <v>97</v>
      </c>
      <c r="H113" s="32" t="s">
        <v>104</v>
      </c>
      <c r="I113" s="32" t="s">
        <v>375</v>
      </c>
      <c r="J113" s="32">
        <f>VLOOKUP(B113,NGHEDOC!$D$9:$F$216,3,0)</f>
        <v>14</v>
      </c>
      <c r="K113" s="30">
        <f>VLOOKUP(B113,NOI!$C$10:$V$217,8,0)</f>
        <v>10</v>
      </c>
      <c r="L113" s="30">
        <f>VLOOKUP(B113,NGHEDOC!$D$9:$F$216,2,0)</f>
        <v>34</v>
      </c>
      <c r="M113" s="30">
        <f>VLOOKUP(B113,VIET!$C$9:$M$216,9,0)</f>
        <v>2</v>
      </c>
      <c r="N113" s="30">
        <f t="shared" si="5"/>
        <v>60</v>
      </c>
      <c r="O113" s="30" t="str">
        <f t="shared" si="6"/>
        <v>Không đạt</v>
      </c>
      <c r="P113" s="187"/>
    </row>
    <row r="114" spans="1:17" ht="20.100000000000001" customHeight="1">
      <c r="A114" s="32">
        <v>106</v>
      </c>
      <c r="B114" s="32" t="s">
        <v>885</v>
      </c>
      <c r="C114" s="187" t="s">
        <v>886</v>
      </c>
      <c r="D114" s="187" t="s">
        <v>887</v>
      </c>
      <c r="E114" s="32" t="s">
        <v>307</v>
      </c>
      <c r="F114" s="32" t="s">
        <v>92</v>
      </c>
      <c r="G114" s="32" t="s">
        <v>95</v>
      </c>
      <c r="H114" s="32" t="s">
        <v>103</v>
      </c>
      <c r="I114" s="32" t="s">
        <v>1311</v>
      </c>
      <c r="J114" s="32">
        <f>VLOOKUP(B114,NGHEDOC!$D$9:$F$216,3,0)</f>
        <v>8</v>
      </c>
      <c r="K114" s="30">
        <f>VLOOKUP(B114,NOI!$C$10:$V$217,8,0)</f>
        <v>12</v>
      </c>
      <c r="L114" s="30">
        <f>VLOOKUP(B114,NGHEDOC!$D$9:$F$216,2,0)</f>
        <v>27</v>
      </c>
      <c r="M114" s="30">
        <f>VLOOKUP(B114,VIET!$C$9:$M$216,9,0)</f>
        <v>3</v>
      </c>
      <c r="N114" s="30">
        <f t="shared" si="5"/>
        <v>50</v>
      </c>
      <c r="O114" s="30" t="str">
        <f t="shared" si="6"/>
        <v>Không đạt</v>
      </c>
      <c r="P114" s="187"/>
    </row>
    <row r="115" spans="1:17" ht="20.100000000000001" customHeight="1">
      <c r="A115" s="32">
        <v>107</v>
      </c>
      <c r="B115" s="32" t="s">
        <v>888</v>
      </c>
      <c r="C115" s="187" t="s">
        <v>889</v>
      </c>
      <c r="D115" s="187" t="s">
        <v>152</v>
      </c>
      <c r="E115" s="32" t="s">
        <v>890</v>
      </c>
      <c r="F115" s="32" t="s">
        <v>94</v>
      </c>
      <c r="G115" s="32" t="s">
        <v>891</v>
      </c>
      <c r="H115" s="32" t="s">
        <v>99</v>
      </c>
      <c r="I115" s="32" t="s">
        <v>1312</v>
      </c>
      <c r="J115" s="32">
        <f>VLOOKUP(B115,NGHEDOC!$D$9:$F$216,3,0)</f>
        <v>14</v>
      </c>
      <c r="K115" s="30">
        <f>VLOOKUP(B115,NOI!$C$10:$V$217,8,0)</f>
        <v>13</v>
      </c>
      <c r="L115" s="30">
        <f>VLOOKUP(B115,NGHEDOC!$D$9:$F$216,2,0)</f>
        <v>33</v>
      </c>
      <c r="M115" s="30">
        <f>VLOOKUP(B115,VIET!$C$9:$M$216,9,0)</f>
        <v>3</v>
      </c>
      <c r="N115" s="30">
        <f t="shared" si="5"/>
        <v>63</v>
      </c>
      <c r="O115" s="30" t="str">
        <f t="shared" si="6"/>
        <v>Không đạt</v>
      </c>
      <c r="P115" s="187"/>
    </row>
    <row r="116" spans="1:17" ht="20.100000000000001" customHeight="1">
      <c r="A116" s="32">
        <v>108</v>
      </c>
      <c r="B116" s="32" t="s">
        <v>892</v>
      </c>
      <c r="C116" s="187" t="s">
        <v>893</v>
      </c>
      <c r="D116" s="187" t="s">
        <v>152</v>
      </c>
      <c r="E116" s="32" t="s">
        <v>894</v>
      </c>
      <c r="F116" s="32" t="s">
        <v>94</v>
      </c>
      <c r="G116" s="32" t="s">
        <v>95</v>
      </c>
      <c r="H116" s="32" t="s">
        <v>99</v>
      </c>
      <c r="I116" s="32" t="s">
        <v>176</v>
      </c>
      <c r="J116" s="32">
        <f>VLOOKUP(B116,NGHEDOC!$D$9:$F$216,3,0)</f>
        <v>14</v>
      </c>
      <c r="K116" s="30">
        <f>VLOOKUP(B116,NOI!$C$10:$V$217,8,0)</f>
        <v>12</v>
      </c>
      <c r="L116" s="30">
        <f>VLOOKUP(B116,NGHEDOC!$D$9:$F$216,2,0)</f>
        <v>41</v>
      </c>
      <c r="M116" s="30">
        <f>VLOOKUP(B116,VIET!$C$9:$M$216,9,0)</f>
        <v>4</v>
      </c>
      <c r="N116" s="30">
        <f t="shared" si="5"/>
        <v>71</v>
      </c>
      <c r="O116" s="30" t="str">
        <f t="shared" si="6"/>
        <v>A2</v>
      </c>
      <c r="P116" s="187"/>
    </row>
    <row r="117" spans="1:17" ht="20.100000000000001" customHeight="1">
      <c r="A117" s="32">
        <v>109</v>
      </c>
      <c r="B117" s="32" t="s">
        <v>327</v>
      </c>
      <c r="C117" s="187" t="s">
        <v>310</v>
      </c>
      <c r="D117" s="187" t="s">
        <v>328</v>
      </c>
      <c r="E117" s="32" t="s">
        <v>329</v>
      </c>
      <c r="F117" s="32" t="s">
        <v>94</v>
      </c>
      <c r="G117" s="32" t="s">
        <v>372</v>
      </c>
      <c r="H117" s="32" t="s">
        <v>168</v>
      </c>
      <c r="I117" s="32" t="s">
        <v>236</v>
      </c>
      <c r="J117" s="32">
        <f>VLOOKUP(B117,NGHEDOC!$D$9:$F$216,3,0)</f>
        <v>9</v>
      </c>
      <c r="K117" s="30">
        <f>VLOOKUP(B117,NOI!$C$10:$V$217,8,0)</f>
        <v>11</v>
      </c>
      <c r="L117" s="30">
        <f>VLOOKUP(B117,NGHEDOC!$D$9:$F$216,2,0)</f>
        <v>19</v>
      </c>
      <c r="M117" s="30">
        <f>VLOOKUP(B117,VIET!$C$9:$M$216,9,0)</f>
        <v>3</v>
      </c>
      <c r="N117" s="30">
        <f t="shared" si="5"/>
        <v>42</v>
      </c>
      <c r="O117" s="30" t="str">
        <f t="shared" si="6"/>
        <v>Không đạt</v>
      </c>
      <c r="P117" s="187"/>
      <c r="Q117" s="12">
        <f t="shared" si="4"/>
        <v>39</v>
      </c>
    </row>
    <row r="118" spans="1:17" ht="20.100000000000001" customHeight="1">
      <c r="A118" s="32">
        <v>110</v>
      </c>
      <c r="B118" s="32" t="s">
        <v>895</v>
      </c>
      <c r="C118" s="187" t="s">
        <v>896</v>
      </c>
      <c r="D118" s="187" t="s">
        <v>92</v>
      </c>
      <c r="E118" s="32" t="s">
        <v>593</v>
      </c>
      <c r="F118" s="32" t="s">
        <v>92</v>
      </c>
      <c r="G118" s="32" t="s">
        <v>100</v>
      </c>
      <c r="H118" s="32" t="s">
        <v>104</v>
      </c>
      <c r="I118" s="32" t="s">
        <v>373</v>
      </c>
      <c r="J118" s="32">
        <f>VLOOKUP(B118,NGHEDOC!$D$9:$F$216,3,0)</f>
        <v>15</v>
      </c>
      <c r="K118" s="30">
        <f>VLOOKUP(B118,NOI!$C$10:$V$217,8,0)</f>
        <v>12</v>
      </c>
      <c r="L118" s="30">
        <f>VLOOKUP(B118,NGHEDOC!$D$9:$F$216,2,0)</f>
        <v>15</v>
      </c>
      <c r="M118" s="30">
        <f>VLOOKUP(B118,VIET!$C$9:$M$216,9,0)</f>
        <v>3</v>
      </c>
      <c r="N118" s="30">
        <f t="shared" si="5"/>
        <v>45</v>
      </c>
      <c r="O118" s="30" t="str">
        <f t="shared" si="6"/>
        <v>Không đạt</v>
      </c>
      <c r="P118" s="187"/>
      <c r="Q118" s="12">
        <f t="shared" si="4"/>
        <v>42</v>
      </c>
    </row>
    <row r="119" spans="1:17" ht="20.100000000000001" customHeight="1">
      <c r="A119" s="32">
        <v>111</v>
      </c>
      <c r="B119" s="32" t="s">
        <v>897</v>
      </c>
      <c r="C119" s="187" t="s">
        <v>110</v>
      </c>
      <c r="D119" s="187" t="s">
        <v>92</v>
      </c>
      <c r="E119" s="32" t="s">
        <v>898</v>
      </c>
      <c r="F119" s="32" t="s">
        <v>92</v>
      </c>
      <c r="G119" s="32" t="s">
        <v>95</v>
      </c>
      <c r="H119" s="32" t="s">
        <v>99</v>
      </c>
      <c r="I119" s="32" t="s">
        <v>1280</v>
      </c>
      <c r="J119" s="32">
        <f>VLOOKUP(B119,NGHEDOC!$D$9:$F$216,3,0)</f>
        <v>14</v>
      </c>
      <c r="K119" s="30">
        <f>VLOOKUP(B119,NOI!$C$10:$V$217,8,0)</f>
        <v>12</v>
      </c>
      <c r="L119" s="30">
        <f>VLOOKUP(B119,NGHEDOC!$D$9:$F$216,2,0)</f>
        <v>38</v>
      </c>
      <c r="M119" s="30">
        <f>VLOOKUP(B119,VIET!$C$9:$M$216,9,0)</f>
        <v>2</v>
      </c>
      <c r="N119" s="30">
        <f t="shared" si="5"/>
        <v>66</v>
      </c>
      <c r="O119" s="30" t="str">
        <f t="shared" si="6"/>
        <v>A2</v>
      </c>
      <c r="P119" s="187"/>
      <c r="Q119" s="12">
        <f t="shared" si="4"/>
        <v>64</v>
      </c>
    </row>
    <row r="120" spans="1:17" ht="20.100000000000001" customHeight="1">
      <c r="A120" s="32">
        <v>112</v>
      </c>
      <c r="B120" s="32" t="s">
        <v>900</v>
      </c>
      <c r="C120" s="187" t="s">
        <v>901</v>
      </c>
      <c r="D120" s="187" t="s">
        <v>330</v>
      </c>
      <c r="E120" s="32" t="s">
        <v>902</v>
      </c>
      <c r="F120" s="32" t="s">
        <v>94</v>
      </c>
      <c r="G120" s="32" t="s">
        <v>95</v>
      </c>
      <c r="H120" s="32" t="s">
        <v>99</v>
      </c>
      <c r="I120" s="32" t="s">
        <v>1280</v>
      </c>
      <c r="J120" s="32">
        <f>VLOOKUP(B120,NGHEDOC!$D$9:$F$216,3,0)</f>
        <v>21</v>
      </c>
      <c r="K120" s="30">
        <f>VLOOKUP(B120,NOI!$C$10:$V$217,8,0)</f>
        <v>13</v>
      </c>
      <c r="L120" s="30">
        <f>VLOOKUP(B120,NGHEDOC!$D$9:$F$216,2,0)</f>
        <v>47</v>
      </c>
      <c r="M120" s="30">
        <f>VLOOKUP(B120,VIET!$C$9:$M$216,9,0)</f>
        <v>4</v>
      </c>
      <c r="N120" s="30">
        <f t="shared" si="5"/>
        <v>85</v>
      </c>
      <c r="O120" s="30" t="str">
        <f t="shared" si="6"/>
        <v>B1</v>
      </c>
      <c r="P120" s="187"/>
      <c r="Q120" s="12">
        <f t="shared" si="4"/>
        <v>81</v>
      </c>
    </row>
    <row r="121" spans="1:17" ht="20.100000000000001" customHeight="1">
      <c r="A121" s="32">
        <v>113</v>
      </c>
      <c r="B121" s="32" t="s">
        <v>904</v>
      </c>
      <c r="C121" s="187" t="s">
        <v>303</v>
      </c>
      <c r="D121" s="187" t="s">
        <v>330</v>
      </c>
      <c r="E121" s="32" t="s">
        <v>905</v>
      </c>
      <c r="F121" s="32" t="s">
        <v>94</v>
      </c>
      <c r="G121" s="32" t="s">
        <v>95</v>
      </c>
      <c r="H121" s="32" t="s">
        <v>99</v>
      </c>
      <c r="I121" s="32" t="s">
        <v>235</v>
      </c>
      <c r="J121" s="32">
        <f>VLOOKUP(B121,NGHEDOC!$D$9:$F$216,3,0)</f>
        <v>22</v>
      </c>
      <c r="K121" s="30">
        <f>VLOOKUP(B121,NOI!$C$10:$V$217,8,0)</f>
        <v>12</v>
      </c>
      <c r="L121" s="30">
        <f>VLOOKUP(B121,NGHEDOC!$D$9:$F$216,2,0)</f>
        <v>51</v>
      </c>
      <c r="M121" s="30">
        <f>VLOOKUP(B121,VIET!$C$9:$M$216,9,0)</f>
        <v>5</v>
      </c>
      <c r="N121" s="30">
        <f t="shared" si="5"/>
        <v>90</v>
      </c>
      <c r="O121" s="30" t="str">
        <f t="shared" si="6"/>
        <v>B1</v>
      </c>
      <c r="P121" s="187"/>
      <c r="Q121" s="12">
        <f t="shared" si="4"/>
        <v>85</v>
      </c>
    </row>
    <row r="122" spans="1:17" ht="20.100000000000001" customHeight="1">
      <c r="A122" s="32">
        <v>114</v>
      </c>
      <c r="B122" s="32" t="s">
        <v>907</v>
      </c>
      <c r="C122" s="187" t="s">
        <v>908</v>
      </c>
      <c r="D122" s="187" t="s">
        <v>909</v>
      </c>
      <c r="E122" s="32" t="s">
        <v>910</v>
      </c>
      <c r="F122" s="32" t="s">
        <v>92</v>
      </c>
      <c r="G122" s="32" t="s">
        <v>95</v>
      </c>
      <c r="H122" s="32" t="s">
        <v>169</v>
      </c>
      <c r="I122" s="32" t="s">
        <v>1313</v>
      </c>
      <c r="J122" s="32">
        <f>VLOOKUP(B122,NGHEDOC!$D$9:$F$216,3,0)</f>
        <v>23</v>
      </c>
      <c r="K122" s="30">
        <f>VLOOKUP(B122,NOI!$C$10:$V$217,8,0)</f>
        <v>11</v>
      </c>
      <c r="L122" s="30">
        <f>VLOOKUP(B122,NGHEDOC!$D$9:$F$216,2,0)</f>
        <v>42</v>
      </c>
      <c r="M122" s="30">
        <f>VLOOKUP(B122,VIET!$C$9:$M$216,9,0)</f>
        <v>3</v>
      </c>
      <c r="N122" s="30">
        <f t="shared" si="5"/>
        <v>79</v>
      </c>
      <c r="O122" s="30" t="str">
        <f t="shared" si="6"/>
        <v>A2</v>
      </c>
      <c r="P122" s="187"/>
      <c r="Q122" s="12">
        <f t="shared" si="4"/>
        <v>76</v>
      </c>
    </row>
    <row r="123" spans="1:17" ht="20.100000000000001" customHeight="1">
      <c r="A123" s="32">
        <v>115</v>
      </c>
      <c r="B123" s="32" t="s">
        <v>912</v>
      </c>
      <c r="C123" s="187" t="s">
        <v>913</v>
      </c>
      <c r="D123" s="187" t="s">
        <v>914</v>
      </c>
      <c r="E123" s="32" t="s">
        <v>915</v>
      </c>
      <c r="F123" s="32" t="s">
        <v>92</v>
      </c>
      <c r="G123" s="32" t="s">
        <v>95</v>
      </c>
      <c r="H123" s="32" t="s">
        <v>99</v>
      </c>
      <c r="I123" s="32" t="s">
        <v>1283</v>
      </c>
      <c r="J123" s="32">
        <f>VLOOKUP(B123,NGHEDOC!$D$9:$F$216,3,0)</f>
        <v>5</v>
      </c>
      <c r="K123" s="30">
        <f>VLOOKUP(B123,NOI!$C$10:$V$217,8,0)</f>
        <v>11</v>
      </c>
      <c r="L123" s="30">
        <f>VLOOKUP(B123,NGHEDOC!$D$9:$F$216,2,0)</f>
        <v>38</v>
      </c>
      <c r="M123" s="30">
        <f>VLOOKUP(B123,VIET!$C$9:$M$216,9,0)</f>
        <v>3</v>
      </c>
      <c r="N123" s="30">
        <f t="shared" si="5"/>
        <v>57</v>
      </c>
      <c r="O123" s="30" t="str">
        <f t="shared" si="6"/>
        <v>Không đạt</v>
      </c>
      <c r="P123" s="187"/>
      <c r="Q123" s="12">
        <f t="shared" si="4"/>
        <v>54</v>
      </c>
    </row>
    <row r="124" spans="1:17" ht="20.100000000000001" customHeight="1">
      <c r="A124" s="32">
        <v>116</v>
      </c>
      <c r="B124" s="32" t="s">
        <v>917</v>
      </c>
      <c r="C124" s="187" t="s">
        <v>346</v>
      </c>
      <c r="D124" s="187" t="s">
        <v>332</v>
      </c>
      <c r="E124" s="32" t="s">
        <v>918</v>
      </c>
      <c r="F124" s="32" t="s">
        <v>94</v>
      </c>
      <c r="G124" s="32" t="s">
        <v>95</v>
      </c>
      <c r="H124" s="32" t="s">
        <v>99</v>
      </c>
      <c r="I124" s="32" t="s">
        <v>1281</v>
      </c>
      <c r="J124" s="32">
        <f>VLOOKUP(B124,NGHEDOC!$D$9:$F$216,3,0)</f>
        <v>23</v>
      </c>
      <c r="K124" s="30">
        <f>VLOOKUP(B124,NOI!$C$10:$V$217,8,0)</f>
        <v>12</v>
      </c>
      <c r="L124" s="30">
        <f>VLOOKUP(B124,NGHEDOC!$D$9:$F$216,2,0)</f>
        <v>38</v>
      </c>
      <c r="M124" s="30">
        <f>VLOOKUP(B124,VIET!$C$9:$M$216,9,0)</f>
        <v>4</v>
      </c>
      <c r="N124" s="30">
        <f t="shared" si="5"/>
        <v>77</v>
      </c>
      <c r="O124" s="30" t="str">
        <f t="shared" si="6"/>
        <v>A2</v>
      </c>
      <c r="P124" s="187"/>
      <c r="Q124" s="12">
        <f t="shared" si="4"/>
        <v>73</v>
      </c>
    </row>
    <row r="125" spans="1:17" ht="20.100000000000001" customHeight="1">
      <c r="A125" s="32">
        <v>117</v>
      </c>
      <c r="B125" s="32" t="s">
        <v>920</v>
      </c>
      <c r="C125" s="187" t="s">
        <v>921</v>
      </c>
      <c r="D125" s="187" t="s">
        <v>922</v>
      </c>
      <c r="E125" s="32" t="s">
        <v>882</v>
      </c>
      <c r="F125" s="32" t="s">
        <v>94</v>
      </c>
      <c r="G125" s="32" t="s">
        <v>100</v>
      </c>
      <c r="H125" s="32" t="s">
        <v>96</v>
      </c>
      <c r="I125" s="32" t="s">
        <v>374</v>
      </c>
      <c r="J125" s="32">
        <f>VLOOKUP(B125,NGHEDOC!$D$9:$F$216,3,0)</f>
        <v>18</v>
      </c>
      <c r="K125" s="30">
        <f>VLOOKUP(B125,NOI!$C$10:$V$217,8,0)</f>
        <v>13</v>
      </c>
      <c r="L125" s="30">
        <f>VLOOKUP(B125,NGHEDOC!$D$9:$F$216,2,0)</f>
        <v>38</v>
      </c>
      <c r="M125" s="30">
        <f>VLOOKUP(B125,VIET!$C$9:$M$216,9,0)</f>
        <v>5</v>
      </c>
      <c r="N125" s="30">
        <f t="shared" si="5"/>
        <v>74</v>
      </c>
      <c r="O125" s="30" t="str">
        <f t="shared" si="6"/>
        <v>A2</v>
      </c>
      <c r="P125" s="187"/>
      <c r="Q125" s="12">
        <f t="shared" si="4"/>
        <v>69</v>
      </c>
    </row>
    <row r="126" spans="1:17" ht="20.100000000000001" customHeight="1">
      <c r="A126" s="32">
        <v>118</v>
      </c>
      <c r="B126" s="32" t="s">
        <v>924</v>
      </c>
      <c r="C126" s="187" t="s">
        <v>63</v>
      </c>
      <c r="D126" s="187" t="s">
        <v>925</v>
      </c>
      <c r="E126" s="32" t="s">
        <v>926</v>
      </c>
      <c r="F126" s="32" t="s">
        <v>94</v>
      </c>
      <c r="G126" s="32" t="s">
        <v>95</v>
      </c>
      <c r="H126" s="32" t="s">
        <v>105</v>
      </c>
      <c r="I126" s="32" t="s">
        <v>1281</v>
      </c>
      <c r="J126" s="32">
        <f>VLOOKUP(B126,NGHEDOC!$D$9:$F$216,3,0)</f>
        <v>23</v>
      </c>
      <c r="K126" s="30">
        <f>VLOOKUP(B126,NOI!$C$10:$V$217,8,0)</f>
        <v>14</v>
      </c>
      <c r="L126" s="30">
        <f>VLOOKUP(B126,NGHEDOC!$D$9:$F$216,2,0)</f>
        <v>30</v>
      </c>
      <c r="M126" s="30">
        <f>VLOOKUP(B126,VIET!$C$9:$M$216,9,0)</f>
        <v>3</v>
      </c>
      <c r="N126" s="30">
        <f t="shared" si="5"/>
        <v>70</v>
      </c>
      <c r="O126" s="30" t="str">
        <f t="shared" si="6"/>
        <v>A2</v>
      </c>
      <c r="P126" s="187"/>
      <c r="Q126" s="12">
        <f t="shared" si="4"/>
        <v>67</v>
      </c>
    </row>
    <row r="127" spans="1:17" ht="20.100000000000001" customHeight="1">
      <c r="A127" s="32">
        <v>119</v>
      </c>
      <c r="B127" s="32" t="s">
        <v>928</v>
      </c>
      <c r="C127" s="187" t="s">
        <v>351</v>
      </c>
      <c r="D127" s="187" t="s">
        <v>929</v>
      </c>
      <c r="E127" s="32" t="s">
        <v>234</v>
      </c>
      <c r="F127" s="32" t="s">
        <v>94</v>
      </c>
      <c r="G127" s="32" t="s">
        <v>95</v>
      </c>
      <c r="H127" s="32" t="s">
        <v>363</v>
      </c>
      <c r="I127" s="32" t="s">
        <v>1280</v>
      </c>
      <c r="J127" s="32">
        <f>VLOOKUP(B127,NGHEDOC!$D$9:$F$216,3,0)</f>
        <v>21</v>
      </c>
      <c r="K127" s="30">
        <f>VLOOKUP(B127,NOI!$C$10:$V$217,8,0)</f>
        <v>11</v>
      </c>
      <c r="L127" s="30">
        <f>VLOOKUP(B127,NGHEDOC!$D$9:$F$216,2,0)</f>
        <v>47</v>
      </c>
      <c r="M127" s="30">
        <f>VLOOKUP(B127,VIET!$C$9:$M$216,9,0)</f>
        <v>4</v>
      </c>
      <c r="N127" s="30">
        <f t="shared" si="5"/>
        <v>83</v>
      </c>
      <c r="O127" s="30" t="str">
        <f t="shared" si="6"/>
        <v>B1</v>
      </c>
      <c r="P127" s="187"/>
      <c r="Q127" s="12">
        <f t="shared" si="4"/>
        <v>79</v>
      </c>
    </row>
    <row r="128" spans="1:17" ht="20.100000000000001" customHeight="1">
      <c r="A128" s="32">
        <v>120</v>
      </c>
      <c r="B128" s="32" t="s">
        <v>931</v>
      </c>
      <c r="C128" s="187" t="s">
        <v>932</v>
      </c>
      <c r="D128" s="187" t="s">
        <v>933</v>
      </c>
      <c r="E128" s="32" t="s">
        <v>934</v>
      </c>
      <c r="F128" s="32" t="s">
        <v>92</v>
      </c>
      <c r="G128" s="32" t="s">
        <v>97</v>
      </c>
      <c r="H128" s="32" t="s">
        <v>96</v>
      </c>
      <c r="I128" s="32" t="s">
        <v>196</v>
      </c>
      <c r="J128" s="32">
        <f>VLOOKUP(B128,NGHEDOC!$D$9:$F$216,3,0)</f>
        <v>22</v>
      </c>
      <c r="K128" s="30">
        <f>VLOOKUP(B128,NOI!$C$10:$V$217,8,0)</f>
        <v>12</v>
      </c>
      <c r="L128" s="30">
        <f>VLOOKUP(B128,NGHEDOC!$D$9:$F$216,2,0)</f>
        <v>43</v>
      </c>
      <c r="M128" s="30">
        <f>VLOOKUP(B128,VIET!$C$9:$M$216,9,0)</f>
        <v>2</v>
      </c>
      <c r="N128" s="30">
        <f t="shared" si="5"/>
        <v>79</v>
      </c>
      <c r="O128" s="30" t="str">
        <f t="shared" si="6"/>
        <v>A2</v>
      </c>
      <c r="P128" s="187"/>
      <c r="Q128" s="12">
        <f t="shared" si="4"/>
        <v>77</v>
      </c>
    </row>
    <row r="129" spans="1:17" ht="20.100000000000001" customHeight="1">
      <c r="A129" s="32">
        <v>121</v>
      </c>
      <c r="B129" s="32" t="s">
        <v>936</v>
      </c>
      <c r="C129" s="187" t="s">
        <v>937</v>
      </c>
      <c r="D129" s="187" t="s">
        <v>933</v>
      </c>
      <c r="E129" s="32" t="s">
        <v>938</v>
      </c>
      <c r="F129" s="32" t="s">
        <v>94</v>
      </c>
      <c r="G129" s="32" t="s">
        <v>95</v>
      </c>
      <c r="H129" s="32" t="s">
        <v>229</v>
      </c>
      <c r="I129" s="32" t="s">
        <v>1298</v>
      </c>
      <c r="J129" s="32" t="str">
        <f>VLOOKUP(B129,NGHEDOC!$D$9:$F$216,3,0)</f>
        <v>-</v>
      </c>
      <c r="K129" s="30" t="str">
        <f>VLOOKUP(B129,NOI!$C$10:$V$217,8,0)</f>
        <v>-</v>
      </c>
      <c r="L129" s="30" t="str">
        <f>VLOOKUP(B129,NGHEDOC!$D$9:$F$216,2,0)</f>
        <v>-</v>
      </c>
      <c r="M129" s="30" t="str">
        <f>VLOOKUP(B129,VIET!$C$9:$M$216,9,0)</f>
        <v>-</v>
      </c>
      <c r="N129" s="30">
        <f t="shared" si="5"/>
        <v>0</v>
      </c>
      <c r="O129" s="30" t="str">
        <f t="shared" si="6"/>
        <v>Không đạt</v>
      </c>
      <c r="P129" s="187" t="s">
        <v>297</v>
      </c>
      <c r="Q129" s="12">
        <f t="shared" si="4"/>
        <v>0</v>
      </c>
    </row>
    <row r="130" spans="1:17" ht="20.100000000000001" customHeight="1">
      <c r="A130" s="32">
        <v>122</v>
      </c>
      <c r="B130" s="32" t="s">
        <v>940</v>
      </c>
      <c r="C130" s="187" t="s">
        <v>941</v>
      </c>
      <c r="D130" s="187" t="s">
        <v>942</v>
      </c>
      <c r="E130" s="32" t="s">
        <v>943</v>
      </c>
      <c r="F130" s="32" t="s">
        <v>94</v>
      </c>
      <c r="G130" s="32" t="s">
        <v>117</v>
      </c>
      <c r="H130" s="32" t="s">
        <v>165</v>
      </c>
      <c r="I130" s="32" t="s">
        <v>1280</v>
      </c>
      <c r="J130" s="32">
        <f>VLOOKUP(B130,NGHEDOC!$D$9:$F$216,3,0)</f>
        <v>21</v>
      </c>
      <c r="K130" s="30">
        <f>VLOOKUP(B130,NOI!$C$10:$V$217,8,0)</f>
        <v>13</v>
      </c>
      <c r="L130" s="30">
        <f>VLOOKUP(B130,NGHEDOC!$D$9:$F$216,2,0)</f>
        <v>48</v>
      </c>
      <c r="M130" s="30">
        <f>VLOOKUP(B130,VIET!$C$9:$M$216,9,0)</f>
        <v>3</v>
      </c>
      <c r="N130" s="30">
        <f t="shared" si="5"/>
        <v>85</v>
      </c>
      <c r="O130" s="30" t="str">
        <f t="shared" si="6"/>
        <v>B1</v>
      </c>
      <c r="P130" s="187"/>
      <c r="Q130" s="12">
        <f t="shared" si="4"/>
        <v>82</v>
      </c>
    </row>
    <row r="131" spans="1:17" ht="20.100000000000001" customHeight="1">
      <c r="A131" s="32">
        <v>123</v>
      </c>
      <c r="B131" s="32" t="s">
        <v>945</v>
      </c>
      <c r="C131" s="187" t="s">
        <v>310</v>
      </c>
      <c r="D131" s="187" t="s">
        <v>946</v>
      </c>
      <c r="E131" s="32" t="s">
        <v>947</v>
      </c>
      <c r="F131" s="32" t="s">
        <v>94</v>
      </c>
      <c r="G131" s="32" t="s">
        <v>372</v>
      </c>
      <c r="H131" s="32" t="s">
        <v>168</v>
      </c>
      <c r="I131" s="32" t="s">
        <v>373</v>
      </c>
      <c r="J131" s="32">
        <f>VLOOKUP(B131,NGHEDOC!$D$9:$F$216,3,0)</f>
        <v>20</v>
      </c>
      <c r="K131" s="30">
        <f>VLOOKUP(B131,NOI!$C$10:$V$217,8,0)</f>
        <v>13</v>
      </c>
      <c r="L131" s="30">
        <f>VLOOKUP(B131,NGHEDOC!$D$9:$F$216,2,0)</f>
        <v>47</v>
      </c>
      <c r="M131" s="30">
        <f>VLOOKUP(B131,VIET!$C$9:$M$216,9,0)</f>
        <v>3</v>
      </c>
      <c r="N131" s="30">
        <f t="shared" si="5"/>
        <v>83</v>
      </c>
      <c r="O131" s="30" t="str">
        <f t="shared" si="6"/>
        <v>B1</v>
      </c>
      <c r="P131" s="187"/>
      <c r="Q131" s="12">
        <f t="shared" si="4"/>
        <v>80</v>
      </c>
    </row>
    <row r="132" spans="1:17" ht="20.100000000000001" customHeight="1">
      <c r="A132" s="32">
        <v>124</v>
      </c>
      <c r="B132" s="32" t="s">
        <v>949</v>
      </c>
      <c r="C132" s="187" t="s">
        <v>950</v>
      </c>
      <c r="D132" s="187" t="s">
        <v>951</v>
      </c>
      <c r="E132" s="32" t="s">
        <v>593</v>
      </c>
      <c r="F132" s="32" t="s">
        <v>92</v>
      </c>
      <c r="G132" s="32" t="s">
        <v>97</v>
      </c>
      <c r="H132" s="32" t="s">
        <v>99</v>
      </c>
      <c r="I132" s="32" t="s">
        <v>1289</v>
      </c>
      <c r="J132" s="32">
        <f>VLOOKUP(B132,NGHEDOC!$D$9:$F$216,3,0)</f>
        <v>20</v>
      </c>
      <c r="K132" s="30">
        <f>VLOOKUP(B132,NOI!$C$10:$V$217,8,0)</f>
        <v>12</v>
      </c>
      <c r="L132" s="30">
        <f>VLOOKUP(B132,NGHEDOC!$D$9:$F$216,2,0)</f>
        <v>44</v>
      </c>
      <c r="M132" s="30">
        <f>VLOOKUP(B132,VIET!$C$9:$M$216,9,0)</f>
        <v>3</v>
      </c>
      <c r="N132" s="30">
        <f t="shared" si="5"/>
        <v>79</v>
      </c>
      <c r="O132" s="30" t="str">
        <f t="shared" si="6"/>
        <v>A2</v>
      </c>
      <c r="P132" s="187"/>
      <c r="Q132" s="12">
        <f t="shared" si="4"/>
        <v>76</v>
      </c>
    </row>
    <row r="133" spans="1:17" ht="20.100000000000001" customHeight="1">
      <c r="A133" s="32">
        <v>125</v>
      </c>
      <c r="B133" s="32" t="s">
        <v>953</v>
      </c>
      <c r="C133" s="187" t="s">
        <v>954</v>
      </c>
      <c r="D133" s="187" t="s">
        <v>955</v>
      </c>
      <c r="E133" s="32" t="s">
        <v>956</v>
      </c>
      <c r="F133" s="32" t="s">
        <v>92</v>
      </c>
      <c r="G133" s="32" t="s">
        <v>100</v>
      </c>
      <c r="H133" s="32" t="s">
        <v>101</v>
      </c>
      <c r="I133" s="32" t="s">
        <v>1314</v>
      </c>
      <c r="J133" s="32">
        <f>VLOOKUP(B133,NGHEDOC!$D$9:$F$216,3,0)</f>
        <v>1</v>
      </c>
      <c r="K133" s="30">
        <f>VLOOKUP(B133,NOI!$C$10:$V$217,8,0)</f>
        <v>10</v>
      </c>
      <c r="L133" s="30">
        <f>VLOOKUP(B133,NGHEDOC!$D$9:$F$216,2,0)</f>
        <v>38</v>
      </c>
      <c r="M133" s="30">
        <f>VLOOKUP(B133,VIET!$C$9:$M$216,9,0)</f>
        <v>3</v>
      </c>
      <c r="N133" s="30">
        <f t="shared" si="5"/>
        <v>52</v>
      </c>
      <c r="O133" s="30" t="str">
        <f t="shared" si="6"/>
        <v>Không đạt</v>
      </c>
      <c r="P133" s="187"/>
      <c r="Q133" s="12">
        <f t="shared" si="4"/>
        <v>49</v>
      </c>
    </row>
    <row r="134" spans="1:17" ht="20.100000000000001" customHeight="1">
      <c r="A134" s="32">
        <v>126</v>
      </c>
      <c r="B134" s="32" t="s">
        <v>958</v>
      </c>
      <c r="C134" s="187" t="s">
        <v>959</v>
      </c>
      <c r="D134" s="187" t="s">
        <v>960</v>
      </c>
      <c r="E134" s="32" t="s">
        <v>742</v>
      </c>
      <c r="F134" s="32" t="s">
        <v>94</v>
      </c>
      <c r="G134" s="32" t="s">
        <v>95</v>
      </c>
      <c r="H134" s="32" t="s">
        <v>99</v>
      </c>
      <c r="I134" s="32" t="s">
        <v>1291</v>
      </c>
      <c r="J134" s="32">
        <f>VLOOKUP(B134,NGHEDOC!$D$9:$F$216,3,0)</f>
        <v>23</v>
      </c>
      <c r="K134" s="30">
        <f>VLOOKUP(B134,NOI!$C$10:$V$217,8,0)</f>
        <v>11</v>
      </c>
      <c r="L134" s="30">
        <f>VLOOKUP(B134,NGHEDOC!$D$9:$F$216,2,0)</f>
        <v>51</v>
      </c>
      <c r="M134" s="30">
        <f>VLOOKUP(B134,VIET!$C$9:$M$216,9,0)</f>
        <v>5</v>
      </c>
      <c r="N134" s="30">
        <f t="shared" si="5"/>
        <v>90</v>
      </c>
      <c r="O134" s="30" t="str">
        <f t="shared" si="6"/>
        <v>B1</v>
      </c>
      <c r="P134" s="187"/>
      <c r="Q134" s="12">
        <f t="shared" si="4"/>
        <v>85</v>
      </c>
    </row>
    <row r="135" spans="1:17" ht="20.100000000000001" customHeight="1">
      <c r="A135" s="32">
        <v>127</v>
      </c>
      <c r="B135" s="32" t="s">
        <v>962</v>
      </c>
      <c r="C135" s="187" t="s">
        <v>963</v>
      </c>
      <c r="D135" s="187" t="s">
        <v>344</v>
      </c>
      <c r="E135" s="32" t="s">
        <v>964</v>
      </c>
      <c r="F135" s="32" t="s">
        <v>94</v>
      </c>
      <c r="G135" s="32" t="s">
        <v>95</v>
      </c>
      <c r="H135" s="32" t="s">
        <v>99</v>
      </c>
      <c r="I135" s="32" t="s">
        <v>1289</v>
      </c>
      <c r="J135" s="32">
        <f>VLOOKUP(B135,NGHEDOC!$D$9:$F$216,3,0)</f>
        <v>15</v>
      </c>
      <c r="K135" s="30">
        <f>VLOOKUP(B135,NOI!$C$10:$V$217,8,0)</f>
        <v>13</v>
      </c>
      <c r="L135" s="30">
        <f>VLOOKUP(B135,NGHEDOC!$D$9:$F$216,2,0)</f>
        <v>45</v>
      </c>
      <c r="M135" s="30">
        <f>VLOOKUP(B135,VIET!$C$9:$M$216,9,0)</f>
        <v>4</v>
      </c>
      <c r="N135" s="30">
        <f t="shared" si="5"/>
        <v>77</v>
      </c>
      <c r="O135" s="30" t="str">
        <f t="shared" si="6"/>
        <v>A2</v>
      </c>
      <c r="P135" s="187"/>
      <c r="Q135" s="12">
        <f t="shared" si="4"/>
        <v>73</v>
      </c>
    </row>
    <row r="136" spans="1:17" ht="20.100000000000001" customHeight="1">
      <c r="A136" s="32">
        <v>128</v>
      </c>
      <c r="B136" s="32" t="s">
        <v>966</v>
      </c>
      <c r="C136" s="187" t="s">
        <v>967</v>
      </c>
      <c r="D136" s="187" t="s">
        <v>153</v>
      </c>
      <c r="E136" s="32" t="s">
        <v>968</v>
      </c>
      <c r="F136" s="32" t="s">
        <v>92</v>
      </c>
      <c r="G136" s="32" t="s">
        <v>97</v>
      </c>
      <c r="H136" s="32" t="s">
        <v>96</v>
      </c>
      <c r="I136" s="32" t="s">
        <v>1280</v>
      </c>
      <c r="J136" s="32">
        <f>VLOOKUP(B136,NGHEDOC!$D$9:$F$216,3,0)</f>
        <v>8</v>
      </c>
      <c r="K136" s="30">
        <f>VLOOKUP(B136,NOI!$C$10:$V$217,8,0)</f>
        <v>12</v>
      </c>
      <c r="L136" s="30">
        <f>VLOOKUP(B136,NGHEDOC!$D$9:$F$216,2,0)</f>
        <v>32</v>
      </c>
      <c r="M136" s="30">
        <f>VLOOKUP(B136,VIET!$C$9:$M$216,9,0)</f>
        <v>3</v>
      </c>
      <c r="N136" s="30">
        <f t="shared" si="5"/>
        <v>55</v>
      </c>
      <c r="O136" s="30" t="str">
        <f t="shared" si="6"/>
        <v>Không đạt</v>
      </c>
      <c r="P136" s="187"/>
      <c r="Q136" s="12">
        <f t="shared" si="4"/>
        <v>52</v>
      </c>
    </row>
    <row r="137" spans="1:17" ht="20.100000000000001" customHeight="1">
      <c r="A137" s="32">
        <v>129</v>
      </c>
      <c r="B137" s="32" t="s">
        <v>970</v>
      </c>
      <c r="C137" s="187" t="s">
        <v>937</v>
      </c>
      <c r="D137" s="187" t="s">
        <v>971</v>
      </c>
      <c r="E137" s="32" t="s">
        <v>972</v>
      </c>
      <c r="F137" s="32" t="s">
        <v>94</v>
      </c>
      <c r="G137" s="32" t="s">
        <v>95</v>
      </c>
      <c r="H137" s="32" t="s">
        <v>973</v>
      </c>
      <c r="I137" s="32" t="s">
        <v>1289</v>
      </c>
      <c r="J137" s="32">
        <f>VLOOKUP(B137,NGHEDOC!$D$9:$F$216,3,0)</f>
        <v>11</v>
      </c>
      <c r="K137" s="30">
        <f>VLOOKUP(B137,NOI!$C$10:$V$217,8,0)</f>
        <v>13</v>
      </c>
      <c r="L137" s="30">
        <f>VLOOKUP(B137,NGHEDOC!$D$9:$F$216,2,0)</f>
        <v>42</v>
      </c>
      <c r="M137" s="30">
        <f>VLOOKUP(B137,VIET!$C$9:$M$216,9,0)</f>
        <v>3</v>
      </c>
      <c r="N137" s="30">
        <f t="shared" si="5"/>
        <v>69</v>
      </c>
      <c r="O137" s="30" t="str">
        <f t="shared" si="6"/>
        <v>A2</v>
      </c>
      <c r="P137" s="187"/>
      <c r="Q137" s="12">
        <f t="shared" si="4"/>
        <v>66</v>
      </c>
    </row>
    <row r="138" spans="1:17" ht="20.100000000000001" customHeight="1">
      <c r="A138" s="32">
        <v>130</v>
      </c>
      <c r="B138" s="32" t="s">
        <v>975</v>
      </c>
      <c r="C138" s="187" t="s">
        <v>211</v>
      </c>
      <c r="D138" s="187" t="s">
        <v>345</v>
      </c>
      <c r="E138" s="32" t="s">
        <v>976</v>
      </c>
      <c r="F138" s="32" t="s">
        <v>92</v>
      </c>
      <c r="G138" s="32" t="s">
        <v>95</v>
      </c>
      <c r="H138" s="32" t="s">
        <v>99</v>
      </c>
      <c r="I138" s="32" t="s">
        <v>1280</v>
      </c>
      <c r="J138" s="32">
        <f>VLOOKUP(B138,NGHEDOC!$D$9:$F$216,3,0)</f>
        <v>22</v>
      </c>
      <c r="K138" s="30">
        <f>VLOOKUP(B138,NOI!$C$10:$V$217,8,0)</f>
        <v>12</v>
      </c>
      <c r="L138" s="30">
        <f>VLOOKUP(B138,NGHEDOC!$D$9:$F$216,2,0)</f>
        <v>38</v>
      </c>
      <c r="M138" s="30">
        <f>VLOOKUP(B138,VIET!$C$9:$M$216,9,0)</f>
        <v>3</v>
      </c>
      <c r="N138" s="30">
        <f t="shared" ref="N138:N201" si="7">SUM(J138:M138)</f>
        <v>75</v>
      </c>
      <c r="O138" s="30" t="str">
        <f t="shared" ref="O138:O201" si="8">IF(AND(N138&gt;=65,N138&lt;80,J138&gt;0,K138&gt;0,L138&gt;0),"A2",IF(AND(N138&gt;=80,J138&gt;0,K138&gt;0,L138&gt;0),"B1","Không đạt"))</f>
        <v>A2</v>
      </c>
      <c r="P138" s="187"/>
      <c r="Q138" s="12">
        <f t="shared" si="4"/>
        <v>72</v>
      </c>
    </row>
    <row r="139" spans="1:17" ht="20.100000000000001" customHeight="1">
      <c r="A139" s="32">
        <v>131</v>
      </c>
      <c r="B139" s="32" t="s">
        <v>978</v>
      </c>
      <c r="C139" s="187" t="s">
        <v>110</v>
      </c>
      <c r="D139" s="187" t="s">
        <v>345</v>
      </c>
      <c r="E139" s="32" t="s">
        <v>979</v>
      </c>
      <c r="F139" s="32" t="s">
        <v>92</v>
      </c>
      <c r="G139" s="32" t="s">
        <v>97</v>
      </c>
      <c r="H139" s="32" t="s">
        <v>99</v>
      </c>
      <c r="I139" s="32" t="s">
        <v>374</v>
      </c>
      <c r="J139" s="32">
        <f>VLOOKUP(B139,NGHEDOC!$D$9:$F$216,3,0)</f>
        <v>21</v>
      </c>
      <c r="K139" s="30">
        <f>VLOOKUP(B139,NOI!$C$10:$V$217,8,0)</f>
        <v>12</v>
      </c>
      <c r="L139" s="30">
        <f>VLOOKUP(B139,NGHEDOC!$D$9:$F$216,2,0)</f>
        <v>18</v>
      </c>
      <c r="M139" s="30">
        <f>VLOOKUP(B139,VIET!$C$9:$M$216,9,0)</f>
        <v>2</v>
      </c>
      <c r="N139" s="30">
        <f t="shared" si="7"/>
        <v>53</v>
      </c>
      <c r="O139" s="30" t="str">
        <f t="shared" si="8"/>
        <v>Không đạt</v>
      </c>
      <c r="P139" s="187"/>
      <c r="Q139" s="12">
        <f t="shared" si="4"/>
        <v>51</v>
      </c>
    </row>
    <row r="140" spans="1:17" ht="20.100000000000001" customHeight="1">
      <c r="A140" s="32">
        <v>132</v>
      </c>
      <c r="B140" s="32" t="s">
        <v>981</v>
      </c>
      <c r="C140" s="187" t="s">
        <v>982</v>
      </c>
      <c r="D140" s="187" t="s">
        <v>154</v>
      </c>
      <c r="E140" s="32" t="s">
        <v>983</v>
      </c>
      <c r="F140" s="32" t="s">
        <v>92</v>
      </c>
      <c r="G140" s="32" t="s">
        <v>100</v>
      </c>
      <c r="H140" s="32" t="s">
        <v>101</v>
      </c>
      <c r="I140" s="32" t="s">
        <v>1315</v>
      </c>
      <c r="J140" s="32">
        <f>VLOOKUP(B140,NGHEDOC!$D$9:$F$216,3,0)</f>
        <v>24</v>
      </c>
      <c r="K140" s="30">
        <f>VLOOKUP(B140,NOI!$C$10:$V$217,8,0)</f>
        <v>9</v>
      </c>
      <c r="L140" s="30">
        <f>VLOOKUP(B140,NGHEDOC!$D$9:$F$216,2,0)</f>
        <v>19</v>
      </c>
      <c r="M140" s="30">
        <f>VLOOKUP(B140,VIET!$C$9:$M$216,9,0)</f>
        <v>3</v>
      </c>
      <c r="N140" s="30">
        <f t="shared" si="7"/>
        <v>55</v>
      </c>
      <c r="O140" s="30" t="str">
        <f t="shared" si="8"/>
        <v>Không đạt</v>
      </c>
      <c r="P140" s="187"/>
      <c r="Q140" s="12">
        <f t="shared" si="4"/>
        <v>52</v>
      </c>
    </row>
    <row r="141" spans="1:17" ht="20.100000000000001" customHeight="1">
      <c r="A141" s="32">
        <v>133</v>
      </c>
      <c r="B141" s="32" t="s">
        <v>985</v>
      </c>
      <c r="C141" s="187" t="s">
        <v>986</v>
      </c>
      <c r="D141" s="187" t="s">
        <v>154</v>
      </c>
      <c r="E141" s="32" t="s">
        <v>336</v>
      </c>
      <c r="F141" s="32" t="s">
        <v>94</v>
      </c>
      <c r="G141" s="32" t="s">
        <v>95</v>
      </c>
      <c r="H141" s="32" t="s">
        <v>99</v>
      </c>
      <c r="I141" s="32" t="s">
        <v>1280</v>
      </c>
      <c r="J141" s="32">
        <f>VLOOKUP(B141,NGHEDOC!$D$9:$F$216,3,0)</f>
        <v>21</v>
      </c>
      <c r="K141" s="30">
        <f>VLOOKUP(B141,NOI!$C$10:$V$217,8,0)</f>
        <v>13</v>
      </c>
      <c r="L141" s="30">
        <f>VLOOKUP(B141,NGHEDOC!$D$9:$F$216,2,0)</f>
        <v>40</v>
      </c>
      <c r="M141" s="30">
        <f>VLOOKUP(B141,VIET!$C$9:$M$216,9,0)</f>
        <v>4</v>
      </c>
      <c r="N141" s="30">
        <f t="shared" si="7"/>
        <v>78</v>
      </c>
      <c r="O141" s="30" t="str">
        <f t="shared" si="8"/>
        <v>A2</v>
      </c>
      <c r="P141" s="187"/>
      <c r="Q141" s="12">
        <f t="shared" si="4"/>
        <v>74</v>
      </c>
    </row>
    <row r="142" spans="1:17" ht="20.100000000000001" customHeight="1">
      <c r="A142" s="32">
        <v>134</v>
      </c>
      <c r="B142" s="32" t="s">
        <v>988</v>
      </c>
      <c r="C142" s="187" t="s">
        <v>989</v>
      </c>
      <c r="D142" s="187" t="s">
        <v>990</v>
      </c>
      <c r="E142" s="32" t="s">
        <v>991</v>
      </c>
      <c r="F142" s="32" t="s">
        <v>92</v>
      </c>
      <c r="G142" s="32" t="s">
        <v>97</v>
      </c>
      <c r="H142" s="32" t="s">
        <v>229</v>
      </c>
      <c r="I142" s="32" t="s">
        <v>1299</v>
      </c>
      <c r="J142" s="32">
        <f>VLOOKUP(B142,NGHEDOC!$D$9:$F$216,3,0)</f>
        <v>10</v>
      </c>
      <c r="K142" s="30">
        <f>VLOOKUP(B142,NOI!$C$10:$V$217,8,0)</f>
        <v>11</v>
      </c>
      <c r="L142" s="30">
        <f>VLOOKUP(B142,NGHEDOC!$D$9:$F$216,2,0)</f>
        <v>37</v>
      </c>
      <c r="M142" s="30">
        <f>VLOOKUP(B142,VIET!$C$9:$M$216,9,0)</f>
        <v>3</v>
      </c>
      <c r="N142" s="30">
        <f t="shared" si="7"/>
        <v>61</v>
      </c>
      <c r="O142" s="30" t="str">
        <f t="shared" si="8"/>
        <v>Không đạt</v>
      </c>
      <c r="P142" s="187"/>
      <c r="Q142" s="12">
        <f t="shared" si="4"/>
        <v>58</v>
      </c>
    </row>
    <row r="143" spans="1:17" ht="20.100000000000001" customHeight="1">
      <c r="A143" s="32">
        <v>135</v>
      </c>
      <c r="B143" s="32" t="s">
        <v>993</v>
      </c>
      <c r="C143" s="187" t="s">
        <v>994</v>
      </c>
      <c r="D143" s="187" t="s">
        <v>995</v>
      </c>
      <c r="E143" s="32" t="s">
        <v>996</v>
      </c>
      <c r="F143" s="32" t="s">
        <v>92</v>
      </c>
      <c r="G143" s="32" t="s">
        <v>372</v>
      </c>
      <c r="H143" s="32" t="s">
        <v>169</v>
      </c>
      <c r="I143" s="32" t="s">
        <v>1316</v>
      </c>
      <c r="J143" s="32">
        <f>VLOOKUP(B143,NGHEDOC!$D$9:$F$216,3,0)</f>
        <v>14</v>
      </c>
      <c r="K143" s="30">
        <f>VLOOKUP(B143,NOI!$C$10:$V$217,8,0)</f>
        <v>10</v>
      </c>
      <c r="L143" s="30">
        <f>VLOOKUP(B143,NGHEDOC!$D$9:$F$216,2,0)</f>
        <v>28</v>
      </c>
      <c r="M143" s="30">
        <f>VLOOKUP(B143,VIET!$C$9:$M$216,9,0)</f>
        <v>3</v>
      </c>
      <c r="N143" s="30">
        <f t="shared" si="7"/>
        <v>55</v>
      </c>
      <c r="O143" s="30" t="str">
        <f t="shared" si="8"/>
        <v>Không đạt</v>
      </c>
      <c r="P143" s="187"/>
      <c r="Q143" s="12">
        <f t="shared" si="4"/>
        <v>52</v>
      </c>
    </row>
    <row r="144" spans="1:17" ht="20.100000000000001" customHeight="1">
      <c r="A144" s="32">
        <v>136</v>
      </c>
      <c r="B144" s="32" t="s">
        <v>998</v>
      </c>
      <c r="C144" s="187" t="s">
        <v>994</v>
      </c>
      <c r="D144" s="187" t="s">
        <v>999</v>
      </c>
      <c r="E144" s="32" t="s">
        <v>1000</v>
      </c>
      <c r="F144" s="32" t="s">
        <v>92</v>
      </c>
      <c r="G144" s="32" t="s">
        <v>372</v>
      </c>
      <c r="H144" s="32" t="s">
        <v>112</v>
      </c>
      <c r="I144" s="32" t="s">
        <v>1292</v>
      </c>
      <c r="J144" s="32">
        <f>VLOOKUP(B144,NGHEDOC!$D$9:$F$216,3,0)</f>
        <v>2</v>
      </c>
      <c r="K144" s="30">
        <f>VLOOKUP(B144,NOI!$C$10:$V$217,8,0)</f>
        <v>9</v>
      </c>
      <c r="L144" s="30">
        <f>VLOOKUP(B144,NGHEDOC!$D$9:$F$216,2,0)</f>
        <v>11</v>
      </c>
      <c r="M144" s="30">
        <f>VLOOKUP(B144,VIET!$C$9:$M$216,9,0)</f>
        <v>1</v>
      </c>
      <c r="N144" s="30">
        <f t="shared" si="7"/>
        <v>23</v>
      </c>
      <c r="O144" s="30" t="str">
        <f t="shared" si="8"/>
        <v>Không đạt</v>
      </c>
      <c r="P144" s="187"/>
      <c r="Q144" s="12">
        <f t="shared" si="4"/>
        <v>22</v>
      </c>
    </row>
    <row r="145" spans="1:17" ht="20.100000000000001" customHeight="1">
      <c r="A145" s="32">
        <v>137</v>
      </c>
      <c r="B145" s="32" t="s">
        <v>1002</v>
      </c>
      <c r="C145" s="187" t="s">
        <v>1003</v>
      </c>
      <c r="D145" s="187" t="s">
        <v>1004</v>
      </c>
      <c r="E145" s="32" t="s">
        <v>1005</v>
      </c>
      <c r="F145" s="32" t="s">
        <v>92</v>
      </c>
      <c r="G145" s="32" t="s">
        <v>372</v>
      </c>
      <c r="H145" s="32" t="s">
        <v>168</v>
      </c>
      <c r="I145" s="32" t="s">
        <v>1317</v>
      </c>
      <c r="J145" s="32">
        <f>VLOOKUP(B145,NGHEDOC!$D$9:$F$216,3,0)</f>
        <v>21</v>
      </c>
      <c r="K145" s="30">
        <f>VLOOKUP(B145,NOI!$C$10:$V$217,8,0)</f>
        <v>12</v>
      </c>
      <c r="L145" s="30">
        <f>VLOOKUP(B145,NGHEDOC!$D$9:$F$216,2,0)</f>
        <v>46</v>
      </c>
      <c r="M145" s="30">
        <f>VLOOKUP(B145,VIET!$C$9:$M$216,9,0)</f>
        <v>3</v>
      </c>
      <c r="N145" s="30">
        <f t="shared" si="7"/>
        <v>82</v>
      </c>
      <c r="O145" s="30" t="str">
        <f t="shared" si="8"/>
        <v>B1</v>
      </c>
      <c r="P145" s="187"/>
      <c r="Q145" s="12">
        <f t="shared" si="4"/>
        <v>79</v>
      </c>
    </row>
    <row r="146" spans="1:17" ht="20.100000000000001" customHeight="1">
      <c r="A146" s="32">
        <v>138</v>
      </c>
      <c r="B146" s="32" t="s">
        <v>1007</v>
      </c>
      <c r="C146" s="187" t="s">
        <v>308</v>
      </c>
      <c r="D146" s="187" t="s">
        <v>1008</v>
      </c>
      <c r="E146" s="32" t="s">
        <v>1009</v>
      </c>
      <c r="F146" s="32" t="s">
        <v>92</v>
      </c>
      <c r="G146" s="32" t="s">
        <v>97</v>
      </c>
      <c r="H146" s="32" t="s">
        <v>96</v>
      </c>
      <c r="I146" s="32" t="s">
        <v>367</v>
      </c>
      <c r="J146" s="32">
        <f>VLOOKUP(B146,NGHEDOC!$D$9:$F$216,3,0)</f>
        <v>19</v>
      </c>
      <c r="K146" s="30">
        <f>VLOOKUP(B146,NOI!$C$10:$V$217,8,0)</f>
        <v>12</v>
      </c>
      <c r="L146" s="30">
        <f>VLOOKUP(B146,NGHEDOC!$D$9:$F$216,2,0)</f>
        <v>48</v>
      </c>
      <c r="M146" s="30">
        <f>VLOOKUP(B146,VIET!$C$9:$M$216,9,0)</f>
        <v>4</v>
      </c>
      <c r="N146" s="30">
        <f t="shared" si="7"/>
        <v>83</v>
      </c>
      <c r="O146" s="30" t="str">
        <f t="shared" si="8"/>
        <v>B1</v>
      </c>
      <c r="P146" s="187"/>
      <c r="Q146" s="12">
        <f t="shared" si="4"/>
        <v>79</v>
      </c>
    </row>
    <row r="147" spans="1:17" ht="20.100000000000001" customHeight="1">
      <c r="A147" s="32">
        <v>139</v>
      </c>
      <c r="B147" s="32" t="s">
        <v>1011</v>
      </c>
      <c r="C147" s="187" t="s">
        <v>1012</v>
      </c>
      <c r="D147" s="187" t="s">
        <v>1008</v>
      </c>
      <c r="E147" s="32" t="s">
        <v>321</v>
      </c>
      <c r="F147" s="32" t="s">
        <v>92</v>
      </c>
      <c r="G147" s="32" t="s">
        <v>97</v>
      </c>
      <c r="H147" s="32" t="s">
        <v>103</v>
      </c>
      <c r="I147" s="32" t="s">
        <v>367</v>
      </c>
      <c r="J147" s="32" t="str">
        <f>VLOOKUP(B147,NGHEDOC!$D$9:$F$216,3,0)</f>
        <v>-</v>
      </c>
      <c r="K147" s="30" t="str">
        <f>VLOOKUP(B147,NOI!$C$10:$V$217,8,0)</f>
        <v>-</v>
      </c>
      <c r="L147" s="30" t="str">
        <f>VLOOKUP(B147,NGHEDOC!$D$9:$F$216,2,0)</f>
        <v>-</v>
      </c>
      <c r="M147" s="30" t="str">
        <f>VLOOKUP(B147,VIET!$C$9:$M$216,9,0)</f>
        <v>-</v>
      </c>
      <c r="N147" s="30">
        <f t="shared" si="7"/>
        <v>0</v>
      </c>
      <c r="O147" s="30" t="str">
        <f t="shared" si="8"/>
        <v>Không đạt</v>
      </c>
      <c r="P147" s="187" t="s">
        <v>297</v>
      </c>
      <c r="Q147" s="12">
        <f t="shared" si="4"/>
        <v>0</v>
      </c>
    </row>
    <row r="148" spans="1:17" ht="20.100000000000001" customHeight="1">
      <c r="A148" s="32">
        <v>140</v>
      </c>
      <c r="B148" s="32" t="s">
        <v>1014</v>
      </c>
      <c r="C148" s="187" t="s">
        <v>357</v>
      </c>
      <c r="D148" s="187" t="s">
        <v>1008</v>
      </c>
      <c r="E148" s="32" t="s">
        <v>1015</v>
      </c>
      <c r="F148" s="32" t="s">
        <v>92</v>
      </c>
      <c r="G148" s="32" t="s">
        <v>95</v>
      </c>
      <c r="H148" s="32" t="s">
        <v>167</v>
      </c>
      <c r="I148" s="32" t="s">
        <v>374</v>
      </c>
      <c r="J148" s="32">
        <f>VLOOKUP(B148,NGHEDOC!$D$9:$F$216,3,0)</f>
        <v>24</v>
      </c>
      <c r="K148" s="30">
        <f>VLOOKUP(B148,NOI!$C$10:$V$217,8,0)</f>
        <v>12</v>
      </c>
      <c r="L148" s="30">
        <f>VLOOKUP(B148,NGHEDOC!$D$9:$F$216,2,0)</f>
        <v>30</v>
      </c>
      <c r="M148" s="30">
        <f>VLOOKUP(B148,VIET!$C$9:$M$216,9,0)</f>
        <v>1</v>
      </c>
      <c r="N148" s="30">
        <f t="shared" si="7"/>
        <v>67</v>
      </c>
      <c r="O148" s="30" t="str">
        <f t="shared" si="8"/>
        <v>A2</v>
      </c>
      <c r="P148" s="187"/>
      <c r="Q148" s="12">
        <f t="shared" si="4"/>
        <v>66</v>
      </c>
    </row>
    <row r="149" spans="1:17" ht="20.100000000000001" customHeight="1">
      <c r="A149" s="32">
        <v>141</v>
      </c>
      <c r="B149" s="32" t="s">
        <v>1017</v>
      </c>
      <c r="C149" s="187" t="s">
        <v>1018</v>
      </c>
      <c r="D149" s="187" t="s">
        <v>1008</v>
      </c>
      <c r="E149" s="32" t="s">
        <v>1019</v>
      </c>
      <c r="F149" s="32" t="s">
        <v>92</v>
      </c>
      <c r="G149" s="32" t="s">
        <v>170</v>
      </c>
      <c r="H149" s="32" t="s">
        <v>168</v>
      </c>
      <c r="I149" s="32" t="s">
        <v>176</v>
      </c>
      <c r="J149" s="32">
        <f>VLOOKUP(B149,NGHEDOC!$D$9:$F$216,3,0)</f>
        <v>12</v>
      </c>
      <c r="K149" s="30">
        <f>VLOOKUP(B149,NOI!$C$10:$V$217,8,0)</f>
        <v>14</v>
      </c>
      <c r="L149" s="30">
        <f>VLOOKUP(B149,NGHEDOC!$D$9:$F$216,2,0)</f>
        <v>35</v>
      </c>
      <c r="M149" s="30">
        <f>VLOOKUP(B149,VIET!$C$9:$M$216,9,0)</f>
        <v>4</v>
      </c>
      <c r="N149" s="30">
        <f t="shared" si="7"/>
        <v>65</v>
      </c>
      <c r="O149" s="30" t="str">
        <f t="shared" si="8"/>
        <v>A2</v>
      </c>
      <c r="P149" s="187"/>
      <c r="Q149" s="12">
        <f t="shared" si="4"/>
        <v>61</v>
      </c>
    </row>
    <row r="150" spans="1:17" ht="20.100000000000001" customHeight="1">
      <c r="A150" s="32">
        <v>142</v>
      </c>
      <c r="B150" s="32" t="s">
        <v>1021</v>
      </c>
      <c r="C150" s="187" t="s">
        <v>310</v>
      </c>
      <c r="D150" s="187" t="s">
        <v>1022</v>
      </c>
      <c r="E150" s="32" t="s">
        <v>355</v>
      </c>
      <c r="F150" s="32" t="s">
        <v>94</v>
      </c>
      <c r="G150" s="32" t="s">
        <v>117</v>
      </c>
      <c r="H150" s="32" t="s">
        <v>112</v>
      </c>
      <c r="I150" s="32" t="s">
        <v>176</v>
      </c>
      <c r="J150" s="32">
        <f>VLOOKUP(B150,NGHEDOC!$D$9:$F$216,3,0)</f>
        <v>13</v>
      </c>
      <c r="K150" s="30">
        <f>VLOOKUP(B150,NOI!$C$10:$V$217,8,0)</f>
        <v>11</v>
      </c>
      <c r="L150" s="30">
        <f>VLOOKUP(B150,NGHEDOC!$D$9:$F$216,2,0)</f>
        <v>22</v>
      </c>
      <c r="M150" s="30">
        <f>VLOOKUP(B150,VIET!$C$9:$M$216,9,0)</f>
        <v>4</v>
      </c>
      <c r="N150" s="30">
        <f t="shared" si="7"/>
        <v>50</v>
      </c>
      <c r="O150" s="30" t="str">
        <f t="shared" si="8"/>
        <v>Không đạt</v>
      </c>
      <c r="P150" s="187"/>
      <c r="Q150" s="12">
        <f t="shared" si="4"/>
        <v>46</v>
      </c>
    </row>
    <row r="151" spans="1:17" ht="20.100000000000001" customHeight="1">
      <c r="A151" s="32">
        <v>143</v>
      </c>
      <c r="B151" s="32" t="s">
        <v>1024</v>
      </c>
      <c r="C151" s="187" t="s">
        <v>1025</v>
      </c>
      <c r="D151" s="187" t="s">
        <v>1026</v>
      </c>
      <c r="E151" s="32" t="s">
        <v>1027</v>
      </c>
      <c r="F151" s="32" t="s">
        <v>92</v>
      </c>
      <c r="G151" s="32" t="s">
        <v>97</v>
      </c>
      <c r="H151" s="32" t="s">
        <v>102</v>
      </c>
      <c r="I151" s="32" t="s">
        <v>1303</v>
      </c>
      <c r="J151" s="32">
        <f>VLOOKUP(B151,NGHEDOC!$D$9:$F$216,3,0)</f>
        <v>13</v>
      </c>
      <c r="K151" s="30">
        <f>VLOOKUP(B151,NOI!$C$10:$V$217,8,0)</f>
        <v>11</v>
      </c>
      <c r="L151" s="30">
        <f>VLOOKUP(B151,NGHEDOC!$D$9:$F$216,2,0)</f>
        <v>30</v>
      </c>
      <c r="M151" s="30">
        <f>VLOOKUP(B151,VIET!$C$9:$M$216,9,0)</f>
        <v>2</v>
      </c>
      <c r="N151" s="30">
        <f t="shared" si="7"/>
        <v>56</v>
      </c>
      <c r="O151" s="30" t="str">
        <f t="shared" si="8"/>
        <v>Không đạt</v>
      </c>
      <c r="P151" s="187"/>
      <c r="Q151" s="12">
        <f t="shared" si="4"/>
        <v>54</v>
      </c>
    </row>
    <row r="152" spans="1:17" ht="20.100000000000001" customHeight="1">
      <c r="A152" s="32">
        <v>144</v>
      </c>
      <c r="B152" s="32" t="s">
        <v>1029</v>
      </c>
      <c r="C152" s="187" t="s">
        <v>630</v>
      </c>
      <c r="D152" s="187" t="s">
        <v>1026</v>
      </c>
      <c r="E152" s="32" t="s">
        <v>1030</v>
      </c>
      <c r="F152" s="32" t="s">
        <v>92</v>
      </c>
      <c r="G152" s="32" t="s">
        <v>95</v>
      </c>
      <c r="H152" s="32" t="s">
        <v>363</v>
      </c>
      <c r="I152" s="32" t="s">
        <v>374</v>
      </c>
      <c r="J152" s="32">
        <f>VLOOKUP(B152,NGHEDOC!$D$9:$F$216,3,0)</f>
        <v>14</v>
      </c>
      <c r="K152" s="30">
        <f>VLOOKUP(B152,NOI!$C$10:$V$217,8,0)</f>
        <v>12</v>
      </c>
      <c r="L152" s="30">
        <f>VLOOKUP(B152,NGHEDOC!$D$9:$F$216,2,0)</f>
        <v>34</v>
      </c>
      <c r="M152" s="30">
        <f>VLOOKUP(B152,VIET!$C$9:$M$216,9,0)</f>
        <v>1</v>
      </c>
      <c r="N152" s="30">
        <f t="shared" si="7"/>
        <v>61</v>
      </c>
      <c r="O152" s="30" t="str">
        <f t="shared" si="8"/>
        <v>Không đạt</v>
      </c>
      <c r="P152" s="187"/>
      <c r="Q152" s="12">
        <f t="shared" si="4"/>
        <v>60</v>
      </c>
    </row>
    <row r="153" spans="1:17" ht="20.100000000000001" customHeight="1">
      <c r="A153" s="32">
        <v>145</v>
      </c>
      <c r="B153" s="32" t="s">
        <v>1032</v>
      </c>
      <c r="C153" s="187" t="s">
        <v>1033</v>
      </c>
      <c r="D153" s="187" t="s">
        <v>1026</v>
      </c>
      <c r="E153" s="32" t="s">
        <v>329</v>
      </c>
      <c r="F153" s="32" t="s">
        <v>92</v>
      </c>
      <c r="G153" s="32" t="s">
        <v>95</v>
      </c>
      <c r="H153" s="32" t="s">
        <v>99</v>
      </c>
      <c r="I153" s="32" t="s">
        <v>374</v>
      </c>
      <c r="J153" s="32">
        <f>VLOOKUP(B153,NGHEDOC!$D$9:$F$216,3,0)</f>
        <v>21</v>
      </c>
      <c r="K153" s="30">
        <f>VLOOKUP(B153,NOI!$C$10:$V$217,8,0)</f>
        <v>13</v>
      </c>
      <c r="L153" s="30">
        <f>VLOOKUP(B153,NGHEDOC!$D$9:$F$216,2,0)</f>
        <v>37</v>
      </c>
      <c r="M153" s="30">
        <f>VLOOKUP(B153,VIET!$C$9:$M$216,9,0)</f>
        <v>1</v>
      </c>
      <c r="N153" s="30">
        <f t="shared" si="7"/>
        <v>72</v>
      </c>
      <c r="O153" s="30" t="str">
        <f t="shared" si="8"/>
        <v>A2</v>
      </c>
      <c r="P153" s="187"/>
      <c r="Q153" s="12">
        <f t="shared" si="4"/>
        <v>71</v>
      </c>
    </row>
    <row r="154" spans="1:17" ht="20.100000000000001" customHeight="1">
      <c r="A154" s="32">
        <v>146</v>
      </c>
      <c r="B154" s="32" t="s">
        <v>1035</v>
      </c>
      <c r="C154" s="187" t="s">
        <v>1036</v>
      </c>
      <c r="D154" s="187" t="s">
        <v>1037</v>
      </c>
      <c r="E154" s="32" t="s">
        <v>1038</v>
      </c>
      <c r="F154" s="32" t="s">
        <v>94</v>
      </c>
      <c r="G154" s="32" t="s">
        <v>95</v>
      </c>
      <c r="H154" s="32" t="s">
        <v>228</v>
      </c>
      <c r="I154" s="32" t="s">
        <v>1291</v>
      </c>
      <c r="J154" s="32">
        <f>VLOOKUP(B154,NGHEDOC!$D$9:$F$216,3,0)</f>
        <v>24</v>
      </c>
      <c r="K154" s="30">
        <f>VLOOKUP(B154,NOI!$C$10:$V$217,8,0)</f>
        <v>12</v>
      </c>
      <c r="L154" s="30">
        <f>VLOOKUP(B154,NGHEDOC!$D$9:$F$216,2,0)</f>
        <v>39</v>
      </c>
      <c r="M154" s="30">
        <f>VLOOKUP(B154,VIET!$C$9:$M$216,9,0)</f>
        <v>5</v>
      </c>
      <c r="N154" s="30">
        <f t="shared" si="7"/>
        <v>80</v>
      </c>
      <c r="O154" s="30" t="str">
        <f t="shared" si="8"/>
        <v>B1</v>
      </c>
      <c r="P154" s="187"/>
      <c r="Q154" s="12">
        <f t="shared" si="4"/>
        <v>75</v>
      </c>
    </row>
    <row r="155" spans="1:17" ht="20.100000000000001" customHeight="1">
      <c r="A155" s="32">
        <v>147</v>
      </c>
      <c r="B155" s="32" t="s">
        <v>1040</v>
      </c>
      <c r="C155" s="187" t="s">
        <v>1041</v>
      </c>
      <c r="D155" s="187" t="s">
        <v>1037</v>
      </c>
      <c r="E155" s="32" t="s">
        <v>1042</v>
      </c>
      <c r="F155" s="32" t="s">
        <v>92</v>
      </c>
      <c r="G155" s="32" t="s">
        <v>95</v>
      </c>
      <c r="H155" s="32" t="s">
        <v>104</v>
      </c>
      <c r="I155" s="32" t="s">
        <v>227</v>
      </c>
      <c r="J155" s="32">
        <f>VLOOKUP(B155,NGHEDOC!$D$9:$F$216,3,0)</f>
        <v>20</v>
      </c>
      <c r="K155" s="30">
        <f>VLOOKUP(B155,NOI!$C$10:$V$217,8,0)</f>
        <v>12</v>
      </c>
      <c r="L155" s="30">
        <f>VLOOKUP(B155,NGHEDOC!$D$9:$F$216,2,0)</f>
        <v>45</v>
      </c>
      <c r="M155" s="30">
        <f>VLOOKUP(B155,VIET!$C$9:$M$216,9,0)</f>
        <v>4</v>
      </c>
      <c r="N155" s="30">
        <f t="shared" si="7"/>
        <v>81</v>
      </c>
      <c r="O155" s="30" t="str">
        <f t="shared" si="8"/>
        <v>B1</v>
      </c>
      <c r="P155" s="187"/>
      <c r="Q155" s="12">
        <f t="shared" si="4"/>
        <v>77</v>
      </c>
    </row>
    <row r="156" spans="1:17" ht="20.100000000000001" customHeight="1">
      <c r="A156" s="32">
        <v>148</v>
      </c>
      <c r="B156" s="32" t="s">
        <v>1080</v>
      </c>
      <c r="C156" s="187" t="s">
        <v>1081</v>
      </c>
      <c r="D156" s="187" t="s">
        <v>156</v>
      </c>
      <c r="E156" s="32" t="s">
        <v>1082</v>
      </c>
      <c r="F156" s="32" t="s">
        <v>92</v>
      </c>
      <c r="G156" s="32" t="s">
        <v>95</v>
      </c>
      <c r="H156" s="32" t="s">
        <v>167</v>
      </c>
      <c r="I156" s="32" t="s">
        <v>227</v>
      </c>
      <c r="J156" s="32">
        <f>VLOOKUP(B156,NGHEDOC!$D$9:$F$216,3,0)</f>
        <v>21</v>
      </c>
      <c r="K156" s="30">
        <f>VLOOKUP(B156,NOI!$C$10:$V$217,8,0)</f>
        <v>12</v>
      </c>
      <c r="L156" s="30">
        <f>VLOOKUP(B156,NGHEDOC!$D$9:$F$216,2,0)</f>
        <v>34</v>
      </c>
      <c r="M156" s="30">
        <f>VLOOKUP(B156,VIET!$C$9:$M$216,9,0)</f>
        <v>3</v>
      </c>
      <c r="N156" s="30">
        <f t="shared" si="7"/>
        <v>70</v>
      </c>
      <c r="O156" s="30" t="str">
        <f t="shared" si="8"/>
        <v>A2</v>
      </c>
      <c r="P156" s="187"/>
      <c r="Q156" s="12">
        <f t="shared" si="4"/>
        <v>67</v>
      </c>
    </row>
    <row r="157" spans="1:17" ht="20.100000000000001" customHeight="1">
      <c r="A157" s="32">
        <v>149</v>
      </c>
      <c r="B157" s="32" t="s">
        <v>1084</v>
      </c>
      <c r="C157" s="187" t="s">
        <v>1085</v>
      </c>
      <c r="D157" s="187" t="s">
        <v>1086</v>
      </c>
      <c r="E157" s="32" t="s">
        <v>1087</v>
      </c>
      <c r="F157" s="32" t="s">
        <v>92</v>
      </c>
      <c r="G157" s="32" t="s">
        <v>155</v>
      </c>
      <c r="H157" s="32" t="s">
        <v>169</v>
      </c>
      <c r="I157" s="32" t="s">
        <v>375</v>
      </c>
      <c r="J157" s="32">
        <f>VLOOKUP(B157,NGHEDOC!$D$9:$F$216,3,0)</f>
        <v>15</v>
      </c>
      <c r="K157" s="30">
        <f>VLOOKUP(B157,NOI!$C$10:$V$217,8,0)</f>
        <v>12</v>
      </c>
      <c r="L157" s="30">
        <f>VLOOKUP(B157,NGHEDOC!$D$9:$F$216,2,0)</f>
        <v>29</v>
      </c>
      <c r="M157" s="30">
        <f>VLOOKUP(B157,VIET!$C$9:$M$216,9,0)</f>
        <v>3</v>
      </c>
      <c r="N157" s="30">
        <f t="shared" si="7"/>
        <v>59</v>
      </c>
      <c r="O157" s="30" t="str">
        <f t="shared" si="8"/>
        <v>Không đạt</v>
      </c>
      <c r="P157" s="187"/>
      <c r="Q157" s="12">
        <f t="shared" si="4"/>
        <v>56</v>
      </c>
    </row>
    <row r="158" spans="1:17" ht="20.100000000000001" customHeight="1">
      <c r="A158" s="32">
        <v>150</v>
      </c>
      <c r="B158" s="32" t="s">
        <v>1089</v>
      </c>
      <c r="C158" s="187" t="s">
        <v>1090</v>
      </c>
      <c r="D158" s="187" t="s">
        <v>1086</v>
      </c>
      <c r="E158" s="32" t="s">
        <v>1091</v>
      </c>
      <c r="F158" s="32" t="s">
        <v>92</v>
      </c>
      <c r="G158" s="32" t="s">
        <v>97</v>
      </c>
      <c r="H158" s="32" t="s">
        <v>109</v>
      </c>
      <c r="I158" s="32" t="s">
        <v>1318</v>
      </c>
      <c r="J158" s="32">
        <f>VLOOKUP(B158,NGHEDOC!$D$9:$F$216,3,0)</f>
        <v>19</v>
      </c>
      <c r="K158" s="30">
        <f>VLOOKUP(B158,NOI!$C$10:$V$217,8,0)</f>
        <v>10</v>
      </c>
      <c r="L158" s="30">
        <f>VLOOKUP(B158,NGHEDOC!$D$9:$F$216,2,0)</f>
        <v>26</v>
      </c>
      <c r="M158" s="30">
        <f>VLOOKUP(B158,VIET!$C$9:$M$216,9,0)</f>
        <v>5</v>
      </c>
      <c r="N158" s="30">
        <f t="shared" si="7"/>
        <v>60</v>
      </c>
      <c r="O158" s="30" t="str">
        <f t="shared" si="8"/>
        <v>Không đạt</v>
      </c>
      <c r="P158" s="187"/>
      <c r="Q158" s="12">
        <f t="shared" si="4"/>
        <v>55</v>
      </c>
    </row>
    <row r="159" spans="1:17" ht="20.100000000000001" customHeight="1">
      <c r="A159" s="32">
        <v>151</v>
      </c>
      <c r="B159" s="32" t="s">
        <v>1093</v>
      </c>
      <c r="C159" s="187" t="s">
        <v>1094</v>
      </c>
      <c r="D159" s="187" t="s">
        <v>1086</v>
      </c>
      <c r="E159" s="32" t="s">
        <v>1095</v>
      </c>
      <c r="F159" s="32" t="s">
        <v>92</v>
      </c>
      <c r="G159" s="32" t="s">
        <v>95</v>
      </c>
      <c r="H159" s="32" t="s">
        <v>229</v>
      </c>
      <c r="I159" s="32" t="s">
        <v>1280</v>
      </c>
      <c r="J159" s="32">
        <f>VLOOKUP(B159,NGHEDOC!$D$9:$F$216,3,0)</f>
        <v>20</v>
      </c>
      <c r="K159" s="30">
        <f>VLOOKUP(B159,NOI!$C$10:$V$217,8,0)</f>
        <v>14</v>
      </c>
      <c r="L159" s="30">
        <f>VLOOKUP(B159,NGHEDOC!$D$9:$F$216,2,0)</f>
        <v>47</v>
      </c>
      <c r="M159" s="30">
        <f>VLOOKUP(B159,VIET!$C$9:$M$216,9,0)</f>
        <v>5</v>
      </c>
      <c r="N159" s="30">
        <f t="shared" si="7"/>
        <v>86</v>
      </c>
      <c r="O159" s="30" t="str">
        <f t="shared" si="8"/>
        <v>B1</v>
      </c>
      <c r="P159" s="187"/>
      <c r="Q159" s="12">
        <f t="shared" si="4"/>
        <v>81</v>
      </c>
    </row>
    <row r="160" spans="1:17" ht="20.100000000000001" customHeight="1">
      <c r="A160" s="32">
        <v>152</v>
      </c>
      <c r="B160" s="32" t="s">
        <v>1097</v>
      </c>
      <c r="C160" s="187" t="s">
        <v>63</v>
      </c>
      <c r="D160" s="187" t="s">
        <v>1098</v>
      </c>
      <c r="E160" s="32" t="s">
        <v>1099</v>
      </c>
      <c r="F160" s="32" t="s">
        <v>94</v>
      </c>
      <c r="G160" s="32" t="s">
        <v>95</v>
      </c>
      <c r="H160" s="32" t="s">
        <v>99</v>
      </c>
      <c r="I160" s="32" t="s">
        <v>1280</v>
      </c>
      <c r="J160" s="32">
        <f>VLOOKUP(B160,NGHEDOC!$D$9:$F$216,3,0)</f>
        <v>22</v>
      </c>
      <c r="K160" s="30">
        <f>VLOOKUP(B160,NOI!$C$10:$V$217,8,0)</f>
        <v>11</v>
      </c>
      <c r="L160" s="30">
        <f>VLOOKUP(B160,NGHEDOC!$D$9:$F$216,2,0)</f>
        <v>43</v>
      </c>
      <c r="M160" s="30">
        <f>VLOOKUP(B160,VIET!$C$9:$M$216,9,0)</f>
        <v>3</v>
      </c>
      <c r="N160" s="30">
        <f t="shared" si="7"/>
        <v>79</v>
      </c>
      <c r="O160" s="30" t="str">
        <f t="shared" si="8"/>
        <v>A2</v>
      </c>
      <c r="P160" s="187"/>
      <c r="Q160" s="12">
        <f t="shared" si="4"/>
        <v>76</v>
      </c>
    </row>
    <row r="161" spans="1:17" ht="20.100000000000001" customHeight="1">
      <c r="A161" s="32">
        <v>153</v>
      </c>
      <c r="B161" s="32" t="s">
        <v>1101</v>
      </c>
      <c r="C161" s="187" t="s">
        <v>1102</v>
      </c>
      <c r="D161" s="187" t="s">
        <v>157</v>
      </c>
      <c r="E161" s="32" t="s">
        <v>1103</v>
      </c>
      <c r="F161" s="32" t="s">
        <v>94</v>
      </c>
      <c r="G161" s="32" t="s">
        <v>95</v>
      </c>
      <c r="H161" s="32" t="s">
        <v>99</v>
      </c>
      <c r="I161" s="32" t="s">
        <v>235</v>
      </c>
      <c r="J161" s="32">
        <f>VLOOKUP(B161,NGHEDOC!$D$9:$F$216,3,0)</f>
        <v>18</v>
      </c>
      <c r="K161" s="30">
        <f>VLOOKUP(B161,NOI!$C$10:$V$217,8,0)</f>
        <v>9</v>
      </c>
      <c r="L161" s="30">
        <f>VLOOKUP(B161,NGHEDOC!$D$9:$F$216,2,0)</f>
        <v>18</v>
      </c>
      <c r="M161" s="30">
        <f>VLOOKUP(B161,VIET!$C$9:$M$216,9,0)</f>
        <v>3</v>
      </c>
      <c r="N161" s="30">
        <f t="shared" si="7"/>
        <v>48</v>
      </c>
      <c r="O161" s="30" t="str">
        <f t="shared" si="8"/>
        <v>Không đạt</v>
      </c>
      <c r="P161" s="187"/>
      <c r="Q161" s="12">
        <f t="shared" si="4"/>
        <v>45</v>
      </c>
    </row>
    <row r="162" spans="1:17" ht="20.100000000000001" customHeight="1">
      <c r="A162" s="32">
        <v>154</v>
      </c>
      <c r="B162" s="32" t="s">
        <v>1105</v>
      </c>
      <c r="C162" s="187" t="s">
        <v>818</v>
      </c>
      <c r="D162" s="187" t="s">
        <v>157</v>
      </c>
      <c r="E162" s="32" t="s">
        <v>678</v>
      </c>
      <c r="F162" s="32" t="s">
        <v>94</v>
      </c>
      <c r="G162" s="32" t="s">
        <v>95</v>
      </c>
      <c r="H162" s="32" t="s">
        <v>99</v>
      </c>
      <c r="I162" s="32" t="s">
        <v>1280</v>
      </c>
      <c r="J162" s="32">
        <f>VLOOKUP(B162,NGHEDOC!$D$9:$F$216,3,0)</f>
        <v>18</v>
      </c>
      <c r="K162" s="30">
        <f>VLOOKUP(B162,NOI!$C$10:$V$217,8,0)</f>
        <v>11.5</v>
      </c>
      <c r="L162" s="30">
        <f>VLOOKUP(B162,NGHEDOC!$D$9:$F$216,2,0)</f>
        <v>22</v>
      </c>
      <c r="M162" s="30">
        <f>VLOOKUP(B162,VIET!$C$9:$M$216,9,0)</f>
        <v>3</v>
      </c>
      <c r="N162" s="30">
        <f t="shared" si="7"/>
        <v>54.5</v>
      </c>
      <c r="O162" s="30" t="str">
        <f t="shared" si="8"/>
        <v>Không đạt</v>
      </c>
      <c r="P162" s="187"/>
      <c r="Q162" s="12">
        <f t="shared" si="4"/>
        <v>51.5</v>
      </c>
    </row>
    <row r="163" spans="1:17" ht="20.100000000000001" customHeight="1">
      <c r="A163" s="32">
        <v>155</v>
      </c>
      <c r="B163" s="32" t="s">
        <v>1108</v>
      </c>
      <c r="C163" s="187" t="s">
        <v>1109</v>
      </c>
      <c r="D163" s="187" t="s">
        <v>157</v>
      </c>
      <c r="E163" s="32" t="s">
        <v>1110</v>
      </c>
      <c r="F163" s="32" t="s">
        <v>94</v>
      </c>
      <c r="G163" s="32" t="s">
        <v>97</v>
      </c>
      <c r="H163" s="32" t="s">
        <v>101</v>
      </c>
      <c r="I163" s="32" t="s">
        <v>1294</v>
      </c>
      <c r="J163" s="32">
        <f>VLOOKUP(B163,NGHEDOC!$D$9:$F$216,3,0)</f>
        <v>4</v>
      </c>
      <c r="K163" s="30">
        <f>VLOOKUP(B163,NOI!$C$10:$V$217,8,0)</f>
        <v>9</v>
      </c>
      <c r="L163" s="30">
        <f>VLOOKUP(B163,NGHEDOC!$D$9:$F$216,2,0)</f>
        <v>14</v>
      </c>
      <c r="M163" s="30">
        <f>VLOOKUP(B163,VIET!$C$9:$M$216,9,0)</f>
        <v>3</v>
      </c>
      <c r="N163" s="30">
        <f t="shared" si="7"/>
        <v>30</v>
      </c>
      <c r="O163" s="30" t="str">
        <f t="shared" si="8"/>
        <v>Không đạt</v>
      </c>
      <c r="P163" s="187"/>
      <c r="Q163" s="12">
        <f t="shared" si="4"/>
        <v>27</v>
      </c>
    </row>
    <row r="164" spans="1:17" ht="20.100000000000001" customHeight="1">
      <c r="A164" s="32">
        <v>156</v>
      </c>
      <c r="B164" s="32" t="s">
        <v>1112</v>
      </c>
      <c r="C164" s="187" t="s">
        <v>1113</v>
      </c>
      <c r="D164" s="187" t="s">
        <v>157</v>
      </c>
      <c r="E164" s="32" t="s">
        <v>322</v>
      </c>
      <c r="F164" s="32" t="s">
        <v>94</v>
      </c>
      <c r="G164" s="32" t="s">
        <v>95</v>
      </c>
      <c r="H164" s="32" t="s">
        <v>99</v>
      </c>
      <c r="I164" s="32" t="s">
        <v>374</v>
      </c>
      <c r="J164" s="32">
        <f>VLOOKUP(B164,NGHEDOC!$D$9:$F$216,3,0)</f>
        <v>20</v>
      </c>
      <c r="K164" s="30">
        <f>VLOOKUP(B164,NOI!$C$10:$V$217,8,0)</f>
        <v>12</v>
      </c>
      <c r="L164" s="30">
        <f>VLOOKUP(B164,NGHEDOC!$D$9:$F$216,2,0)</f>
        <v>41</v>
      </c>
      <c r="M164" s="30">
        <f>VLOOKUP(B164,VIET!$C$9:$M$216,9,0)</f>
        <v>4</v>
      </c>
      <c r="N164" s="30">
        <f t="shared" si="7"/>
        <v>77</v>
      </c>
      <c r="O164" s="30" t="str">
        <f t="shared" si="8"/>
        <v>A2</v>
      </c>
      <c r="P164" s="187"/>
      <c r="Q164" s="12">
        <f t="shared" si="4"/>
        <v>73</v>
      </c>
    </row>
    <row r="165" spans="1:17" ht="20.100000000000001" customHeight="1">
      <c r="A165" s="32">
        <v>157</v>
      </c>
      <c r="B165" s="32" t="s">
        <v>1115</v>
      </c>
      <c r="C165" s="187" t="s">
        <v>1116</v>
      </c>
      <c r="D165" s="187" t="s">
        <v>157</v>
      </c>
      <c r="E165" s="32" t="s">
        <v>1117</v>
      </c>
      <c r="F165" s="32" t="s">
        <v>94</v>
      </c>
      <c r="G165" s="32" t="s">
        <v>95</v>
      </c>
      <c r="H165" s="32" t="s">
        <v>1118</v>
      </c>
      <c r="I165" s="32" t="s">
        <v>1291</v>
      </c>
      <c r="J165" s="32">
        <f>VLOOKUP(B165,NGHEDOC!$D$9:$F$216,3,0)</f>
        <v>19</v>
      </c>
      <c r="K165" s="30">
        <f>VLOOKUP(B165,NOI!$C$10:$V$217,8,0)</f>
        <v>12</v>
      </c>
      <c r="L165" s="30">
        <f>VLOOKUP(B165,NGHEDOC!$D$9:$F$216,2,0)</f>
        <v>51</v>
      </c>
      <c r="M165" s="30">
        <f>VLOOKUP(B165,VIET!$C$9:$M$216,9,0)</f>
        <v>5</v>
      </c>
      <c r="N165" s="30">
        <f t="shared" si="7"/>
        <v>87</v>
      </c>
      <c r="O165" s="30" t="str">
        <f t="shared" si="8"/>
        <v>B1</v>
      </c>
      <c r="P165" s="187"/>
      <c r="Q165" s="12">
        <f t="shared" si="4"/>
        <v>82</v>
      </c>
    </row>
    <row r="166" spans="1:17" ht="20.100000000000001" customHeight="1">
      <c r="A166" s="32">
        <v>158</v>
      </c>
      <c r="B166" s="32" t="s">
        <v>1120</v>
      </c>
      <c r="C166" s="187" t="s">
        <v>1121</v>
      </c>
      <c r="D166" s="187" t="s">
        <v>1122</v>
      </c>
      <c r="E166" s="32" t="s">
        <v>1123</v>
      </c>
      <c r="F166" s="32" t="s">
        <v>92</v>
      </c>
      <c r="G166" s="32" t="s">
        <v>95</v>
      </c>
      <c r="H166" s="32" t="s">
        <v>103</v>
      </c>
      <c r="I166" s="32" t="s">
        <v>367</v>
      </c>
      <c r="J166" s="32">
        <f>VLOOKUP(B166,NGHEDOC!$D$9:$F$216,3,0)</f>
        <v>19</v>
      </c>
      <c r="K166" s="30">
        <f>VLOOKUP(B166,NOI!$C$10:$V$217,8,0)</f>
        <v>10</v>
      </c>
      <c r="L166" s="30">
        <f>VLOOKUP(B166,NGHEDOC!$D$9:$F$216,2,0)</f>
        <v>29</v>
      </c>
      <c r="M166" s="30">
        <f>VLOOKUP(B166,VIET!$C$9:$M$216,9,0)</f>
        <v>3</v>
      </c>
      <c r="N166" s="30">
        <f t="shared" si="7"/>
        <v>61</v>
      </c>
      <c r="O166" s="30" t="str">
        <f t="shared" si="8"/>
        <v>Không đạt</v>
      </c>
      <c r="P166" s="187"/>
      <c r="Q166" s="12">
        <f t="shared" si="4"/>
        <v>58</v>
      </c>
    </row>
    <row r="167" spans="1:17" ht="20.100000000000001" customHeight="1">
      <c r="A167" s="32">
        <v>159</v>
      </c>
      <c r="B167" s="32" t="s">
        <v>1125</v>
      </c>
      <c r="C167" s="187" t="s">
        <v>110</v>
      </c>
      <c r="D167" s="187" t="s">
        <v>1126</v>
      </c>
      <c r="E167" s="32" t="s">
        <v>1127</v>
      </c>
      <c r="F167" s="32" t="s">
        <v>92</v>
      </c>
      <c r="G167" s="32" t="s">
        <v>591</v>
      </c>
      <c r="H167" s="32" t="s">
        <v>362</v>
      </c>
      <c r="I167" s="32" t="s">
        <v>1319</v>
      </c>
      <c r="J167" s="32">
        <f>VLOOKUP(B167,NGHEDOC!$D$9:$F$216,3,0)</f>
        <v>15</v>
      </c>
      <c r="K167" s="30">
        <f>VLOOKUP(B167,NOI!$C$10:$V$217,8,0)</f>
        <v>9</v>
      </c>
      <c r="L167" s="30">
        <f>VLOOKUP(B167,NGHEDOC!$D$9:$F$216,2,0)</f>
        <v>25</v>
      </c>
      <c r="M167" s="30">
        <f>VLOOKUP(B167,VIET!$C$9:$M$216,9,0)</f>
        <v>2</v>
      </c>
      <c r="N167" s="30">
        <f t="shared" si="7"/>
        <v>51</v>
      </c>
      <c r="O167" s="30" t="str">
        <f t="shared" si="8"/>
        <v>Không đạt</v>
      </c>
      <c r="P167" s="187"/>
      <c r="Q167" s="12">
        <f t="shared" si="4"/>
        <v>49</v>
      </c>
    </row>
    <row r="168" spans="1:17" ht="20.100000000000001" customHeight="1">
      <c r="A168" s="32">
        <v>160</v>
      </c>
      <c r="B168" s="32" t="s">
        <v>1129</v>
      </c>
      <c r="C168" s="187" t="s">
        <v>1130</v>
      </c>
      <c r="D168" s="187" t="s">
        <v>1131</v>
      </c>
      <c r="E168" s="32" t="s">
        <v>736</v>
      </c>
      <c r="F168" s="32" t="s">
        <v>94</v>
      </c>
      <c r="G168" s="32" t="s">
        <v>95</v>
      </c>
      <c r="H168" s="32" t="s">
        <v>102</v>
      </c>
      <c r="I168" s="32" t="s">
        <v>374</v>
      </c>
      <c r="J168" s="32">
        <f>VLOOKUP(B168,NGHEDOC!$D$9:$F$216,3,0)</f>
        <v>14</v>
      </c>
      <c r="K168" s="30">
        <f>VLOOKUP(B168,NOI!$C$10:$V$217,8,0)</f>
        <v>12</v>
      </c>
      <c r="L168" s="30">
        <f>VLOOKUP(B168,NGHEDOC!$D$9:$F$216,2,0)</f>
        <v>46</v>
      </c>
      <c r="M168" s="30">
        <f>VLOOKUP(B168,VIET!$C$9:$M$216,9,0)</f>
        <v>1</v>
      </c>
      <c r="N168" s="30">
        <f t="shared" si="7"/>
        <v>73</v>
      </c>
      <c r="O168" s="30" t="str">
        <f t="shared" si="8"/>
        <v>A2</v>
      </c>
      <c r="P168" s="187"/>
      <c r="Q168" s="12">
        <f t="shared" si="4"/>
        <v>72</v>
      </c>
    </row>
    <row r="169" spans="1:17" ht="20.100000000000001" customHeight="1">
      <c r="A169" s="32">
        <v>161</v>
      </c>
      <c r="B169" s="32" t="s">
        <v>1133</v>
      </c>
      <c r="C169" s="187" t="s">
        <v>1134</v>
      </c>
      <c r="D169" s="187" t="s">
        <v>213</v>
      </c>
      <c r="E169" s="32" t="s">
        <v>1135</v>
      </c>
      <c r="F169" s="32" t="s">
        <v>92</v>
      </c>
      <c r="G169" s="32" t="s">
        <v>95</v>
      </c>
      <c r="H169" s="32" t="s">
        <v>362</v>
      </c>
      <c r="I169" s="32" t="s">
        <v>1320</v>
      </c>
      <c r="J169" s="32">
        <f>VLOOKUP(B169,NGHEDOC!$D$9:$F$216,3,0)</f>
        <v>9</v>
      </c>
      <c r="K169" s="30">
        <f>VLOOKUP(B169,NOI!$C$10:$V$217,8,0)</f>
        <v>10</v>
      </c>
      <c r="L169" s="30">
        <f>VLOOKUP(B169,NGHEDOC!$D$9:$F$216,2,0)</f>
        <v>29</v>
      </c>
      <c r="M169" s="30">
        <f>VLOOKUP(B169,VIET!$C$9:$M$216,9,0)</f>
        <v>2</v>
      </c>
      <c r="N169" s="30">
        <f t="shared" si="7"/>
        <v>50</v>
      </c>
      <c r="O169" s="30" t="str">
        <f t="shared" si="8"/>
        <v>Không đạt</v>
      </c>
      <c r="P169" s="187"/>
      <c r="Q169" s="12">
        <f t="shared" si="4"/>
        <v>48</v>
      </c>
    </row>
    <row r="170" spans="1:17" ht="20.100000000000001" customHeight="1">
      <c r="A170" s="32">
        <v>162</v>
      </c>
      <c r="B170" s="32" t="s">
        <v>1137</v>
      </c>
      <c r="C170" s="187" t="s">
        <v>1066</v>
      </c>
      <c r="D170" s="187" t="s">
        <v>213</v>
      </c>
      <c r="E170" s="32" t="s">
        <v>1138</v>
      </c>
      <c r="F170" s="32" t="s">
        <v>92</v>
      </c>
      <c r="G170" s="32" t="s">
        <v>95</v>
      </c>
      <c r="H170" s="32" t="s">
        <v>99</v>
      </c>
      <c r="I170" s="32" t="s">
        <v>1321</v>
      </c>
      <c r="J170" s="32">
        <f>VLOOKUP(B170,NGHEDOC!$D$9:$F$216,3,0)</f>
        <v>6</v>
      </c>
      <c r="K170" s="30">
        <f>VLOOKUP(B170,NOI!$C$10:$V$217,8,0)</f>
        <v>10</v>
      </c>
      <c r="L170" s="30">
        <f>VLOOKUP(B170,NGHEDOC!$D$9:$F$216,2,0)</f>
        <v>39</v>
      </c>
      <c r="M170" s="30">
        <f>VLOOKUP(B170,VIET!$C$9:$M$216,9,0)</f>
        <v>1</v>
      </c>
      <c r="N170" s="30">
        <f t="shared" si="7"/>
        <v>56</v>
      </c>
      <c r="O170" s="30" t="str">
        <f t="shared" si="8"/>
        <v>Không đạt</v>
      </c>
      <c r="P170" s="187"/>
      <c r="Q170" s="12">
        <f t="shared" si="4"/>
        <v>55</v>
      </c>
    </row>
    <row r="171" spans="1:17" ht="20.100000000000001" customHeight="1">
      <c r="A171" s="32">
        <v>163</v>
      </c>
      <c r="B171" s="32" t="s">
        <v>1140</v>
      </c>
      <c r="C171" s="187" t="s">
        <v>63</v>
      </c>
      <c r="D171" s="187" t="s">
        <v>347</v>
      </c>
      <c r="E171" s="32" t="s">
        <v>1141</v>
      </c>
      <c r="F171" s="32" t="s">
        <v>94</v>
      </c>
      <c r="G171" s="32" t="s">
        <v>95</v>
      </c>
      <c r="H171" s="32" t="s">
        <v>98</v>
      </c>
      <c r="I171" s="32" t="s">
        <v>1281</v>
      </c>
      <c r="J171" s="32">
        <f>VLOOKUP(B171,NGHEDOC!$D$9:$F$216,3,0)</f>
        <v>13</v>
      </c>
      <c r="K171" s="30">
        <f>VLOOKUP(B171,NOI!$C$10:$V$217,8,0)</f>
        <v>8</v>
      </c>
      <c r="L171" s="30">
        <f>VLOOKUP(B171,NGHEDOC!$D$9:$F$216,2,0)</f>
        <v>19</v>
      </c>
      <c r="M171" s="30">
        <f>VLOOKUP(B171,VIET!$C$9:$M$216,9,0)</f>
        <v>4</v>
      </c>
      <c r="N171" s="30">
        <f t="shared" si="7"/>
        <v>44</v>
      </c>
      <c r="O171" s="30" t="str">
        <f t="shared" si="8"/>
        <v>Không đạt</v>
      </c>
      <c r="P171" s="187"/>
      <c r="Q171" s="12">
        <f t="shared" ref="Q171:Q216" si="9">SUM(J171:L171)</f>
        <v>40</v>
      </c>
    </row>
    <row r="172" spans="1:17" ht="20.100000000000001" customHeight="1">
      <c r="A172" s="32">
        <v>164</v>
      </c>
      <c r="B172" s="32" t="s">
        <v>1143</v>
      </c>
      <c r="C172" s="187" t="s">
        <v>1144</v>
      </c>
      <c r="D172" s="187" t="s">
        <v>1145</v>
      </c>
      <c r="E172" s="32" t="s">
        <v>1146</v>
      </c>
      <c r="F172" s="32" t="s">
        <v>92</v>
      </c>
      <c r="G172" s="32" t="s">
        <v>95</v>
      </c>
      <c r="H172" s="32" t="s">
        <v>228</v>
      </c>
      <c r="I172" s="32" t="s">
        <v>374</v>
      </c>
      <c r="J172" s="32">
        <f>VLOOKUP(B172,NGHEDOC!$D$9:$F$216,3,0)</f>
        <v>21</v>
      </c>
      <c r="K172" s="30">
        <f>VLOOKUP(B172,NOI!$C$10:$V$217,8,0)</f>
        <v>11</v>
      </c>
      <c r="L172" s="30">
        <f>VLOOKUP(B172,NGHEDOC!$D$9:$F$216,2,0)</f>
        <v>47</v>
      </c>
      <c r="M172" s="30">
        <f>VLOOKUP(B172,VIET!$C$9:$M$216,9,0)</f>
        <v>5</v>
      </c>
      <c r="N172" s="30">
        <f t="shared" si="7"/>
        <v>84</v>
      </c>
      <c r="O172" s="30" t="str">
        <f t="shared" si="8"/>
        <v>B1</v>
      </c>
      <c r="P172" s="187"/>
      <c r="Q172" s="12">
        <f t="shared" si="9"/>
        <v>79</v>
      </c>
    </row>
    <row r="173" spans="1:17" ht="20.100000000000001" customHeight="1">
      <c r="A173" s="32">
        <v>165</v>
      </c>
      <c r="B173" s="32" t="s">
        <v>1148</v>
      </c>
      <c r="C173" s="187" t="s">
        <v>1149</v>
      </c>
      <c r="D173" s="187" t="s">
        <v>1150</v>
      </c>
      <c r="E173" s="32" t="s">
        <v>1151</v>
      </c>
      <c r="F173" s="32" t="s">
        <v>92</v>
      </c>
      <c r="G173" s="32" t="s">
        <v>100</v>
      </c>
      <c r="H173" s="32" t="s">
        <v>104</v>
      </c>
      <c r="I173" s="32" t="s">
        <v>367</v>
      </c>
      <c r="J173" s="32">
        <f>VLOOKUP(B173,NGHEDOC!$D$9:$F$216,3,0)</f>
        <v>15</v>
      </c>
      <c r="K173" s="30">
        <f>VLOOKUP(B173,NOI!$C$10:$V$217,8,0)</f>
        <v>10</v>
      </c>
      <c r="L173" s="30">
        <f>VLOOKUP(B173,NGHEDOC!$D$9:$F$216,2,0)</f>
        <v>32</v>
      </c>
      <c r="M173" s="30">
        <f>VLOOKUP(B173,VIET!$C$9:$M$216,9,0)</f>
        <v>4</v>
      </c>
      <c r="N173" s="30">
        <f t="shared" si="7"/>
        <v>61</v>
      </c>
      <c r="O173" s="30" t="str">
        <f t="shared" si="8"/>
        <v>Không đạt</v>
      </c>
      <c r="P173" s="187"/>
      <c r="Q173" s="12">
        <f t="shared" si="9"/>
        <v>57</v>
      </c>
    </row>
    <row r="174" spans="1:17" ht="20.100000000000001" customHeight="1">
      <c r="A174" s="32">
        <v>166</v>
      </c>
      <c r="B174" s="32" t="s">
        <v>1153</v>
      </c>
      <c r="C174" s="187" t="s">
        <v>700</v>
      </c>
      <c r="D174" s="187" t="s">
        <v>1154</v>
      </c>
      <c r="E174" s="32" t="s">
        <v>1155</v>
      </c>
      <c r="F174" s="32" t="s">
        <v>94</v>
      </c>
      <c r="G174" s="32" t="s">
        <v>95</v>
      </c>
      <c r="H174" s="32" t="s">
        <v>99</v>
      </c>
      <c r="I174" s="32" t="s">
        <v>1289</v>
      </c>
      <c r="J174" s="32">
        <f>VLOOKUP(B174,NGHEDOC!$D$9:$F$216,3,0)</f>
        <v>13</v>
      </c>
      <c r="K174" s="30">
        <f>VLOOKUP(B174,NOI!$C$10:$V$217,8,0)</f>
        <v>11</v>
      </c>
      <c r="L174" s="30">
        <f>VLOOKUP(B174,NGHEDOC!$D$9:$F$216,2,0)</f>
        <v>50</v>
      </c>
      <c r="M174" s="30">
        <f>VLOOKUP(B174,VIET!$C$9:$M$216,9,0)</f>
        <v>4</v>
      </c>
      <c r="N174" s="30">
        <f t="shared" si="7"/>
        <v>78</v>
      </c>
      <c r="O174" s="30" t="str">
        <f t="shared" si="8"/>
        <v>A2</v>
      </c>
      <c r="P174" s="187"/>
      <c r="Q174" s="12">
        <f t="shared" si="9"/>
        <v>74</v>
      </c>
    </row>
    <row r="175" spans="1:17" ht="20.100000000000001" customHeight="1">
      <c r="A175" s="32">
        <v>167</v>
      </c>
      <c r="B175" s="32" t="s">
        <v>1157</v>
      </c>
      <c r="C175" s="187" t="s">
        <v>780</v>
      </c>
      <c r="D175" s="187" t="s">
        <v>1158</v>
      </c>
      <c r="E175" s="32" t="s">
        <v>1159</v>
      </c>
      <c r="F175" s="32" t="s">
        <v>92</v>
      </c>
      <c r="G175" s="32" t="s">
        <v>95</v>
      </c>
      <c r="H175" s="32" t="s">
        <v>169</v>
      </c>
      <c r="I175" s="32" t="s">
        <v>227</v>
      </c>
      <c r="J175" s="32">
        <f>VLOOKUP(B175,NGHEDOC!$D$9:$F$216,3,0)</f>
        <v>22</v>
      </c>
      <c r="K175" s="30">
        <f>VLOOKUP(B175,NOI!$C$10:$V$217,8,0)</f>
        <v>8</v>
      </c>
      <c r="L175" s="30">
        <f>VLOOKUP(B175,NGHEDOC!$D$9:$F$216,2,0)</f>
        <v>24</v>
      </c>
      <c r="M175" s="30">
        <f>VLOOKUP(B175,VIET!$C$9:$M$216,9,0)</f>
        <v>3</v>
      </c>
      <c r="N175" s="30">
        <f t="shared" si="7"/>
        <v>57</v>
      </c>
      <c r="O175" s="30" t="str">
        <f t="shared" si="8"/>
        <v>Không đạt</v>
      </c>
      <c r="P175" s="187"/>
      <c r="Q175" s="12">
        <f t="shared" si="9"/>
        <v>54</v>
      </c>
    </row>
    <row r="176" spans="1:17" ht="20.100000000000001" customHeight="1">
      <c r="A176" s="32">
        <v>168</v>
      </c>
      <c r="B176" s="32" t="s">
        <v>1161</v>
      </c>
      <c r="C176" s="187" t="s">
        <v>202</v>
      </c>
      <c r="D176" s="187" t="s">
        <v>160</v>
      </c>
      <c r="E176" s="32" t="s">
        <v>1042</v>
      </c>
      <c r="F176" s="32" t="s">
        <v>94</v>
      </c>
      <c r="G176" s="32" t="s">
        <v>100</v>
      </c>
      <c r="H176" s="32" t="s">
        <v>104</v>
      </c>
      <c r="I176" s="32" t="s">
        <v>196</v>
      </c>
      <c r="J176" s="32">
        <f>VLOOKUP(B176,NGHEDOC!$D$9:$F$216,3,0)</f>
        <v>18</v>
      </c>
      <c r="K176" s="30">
        <f>VLOOKUP(B176,NOI!$C$10:$V$217,8,0)</f>
        <v>10</v>
      </c>
      <c r="L176" s="30">
        <f>VLOOKUP(B176,NGHEDOC!$D$9:$F$216,2,0)</f>
        <v>43</v>
      </c>
      <c r="M176" s="30">
        <f>VLOOKUP(B176,VIET!$C$9:$M$216,9,0)</f>
        <v>4</v>
      </c>
      <c r="N176" s="30">
        <f t="shared" si="7"/>
        <v>75</v>
      </c>
      <c r="O176" s="30" t="str">
        <f t="shared" si="8"/>
        <v>A2</v>
      </c>
      <c r="P176" s="187"/>
      <c r="Q176" s="12">
        <f t="shared" si="9"/>
        <v>71</v>
      </c>
    </row>
    <row r="177" spans="1:17" ht="20.100000000000001" customHeight="1">
      <c r="A177" s="32">
        <v>169</v>
      </c>
      <c r="B177" s="32" t="s">
        <v>348</v>
      </c>
      <c r="C177" s="187" t="s">
        <v>349</v>
      </c>
      <c r="D177" s="187" t="s">
        <v>190</v>
      </c>
      <c r="E177" s="32" t="s">
        <v>350</v>
      </c>
      <c r="F177" s="32" t="s">
        <v>94</v>
      </c>
      <c r="G177" s="32" t="s">
        <v>95</v>
      </c>
      <c r="H177" s="32" t="s">
        <v>101</v>
      </c>
      <c r="I177" s="32" t="s">
        <v>235</v>
      </c>
      <c r="J177" s="32">
        <f>VLOOKUP(B177,NGHEDOC!$D$9:$F$216,3,0)</f>
        <v>20</v>
      </c>
      <c r="K177" s="30">
        <f>VLOOKUP(B177,NOI!$C$10:$V$217,8,0)</f>
        <v>12</v>
      </c>
      <c r="L177" s="30">
        <f>VLOOKUP(B177,NGHEDOC!$D$9:$F$216,2,0)</f>
        <v>42</v>
      </c>
      <c r="M177" s="30">
        <f>VLOOKUP(B177,VIET!$C$9:$M$216,9,0)</f>
        <v>3</v>
      </c>
      <c r="N177" s="30">
        <f t="shared" si="7"/>
        <v>77</v>
      </c>
      <c r="O177" s="30" t="str">
        <f t="shared" si="8"/>
        <v>A2</v>
      </c>
      <c r="P177" s="187"/>
      <c r="Q177" s="12">
        <f t="shared" si="9"/>
        <v>74</v>
      </c>
    </row>
    <row r="178" spans="1:17" ht="20.100000000000001" customHeight="1">
      <c r="A178" s="32">
        <v>170</v>
      </c>
      <c r="B178" s="32" t="s">
        <v>1164</v>
      </c>
      <c r="C178" s="187" t="s">
        <v>1165</v>
      </c>
      <c r="D178" s="187" t="s">
        <v>352</v>
      </c>
      <c r="E178" s="32" t="s">
        <v>1166</v>
      </c>
      <c r="F178" s="32" t="s">
        <v>94</v>
      </c>
      <c r="G178" s="32" t="s">
        <v>97</v>
      </c>
      <c r="H178" s="32" t="s">
        <v>99</v>
      </c>
      <c r="I178" s="32" t="s">
        <v>1281</v>
      </c>
      <c r="J178" s="32">
        <f>VLOOKUP(B178,NGHEDOC!$D$9:$F$216,3,0)</f>
        <v>24</v>
      </c>
      <c r="K178" s="30">
        <f>VLOOKUP(B178,NOI!$C$10:$V$217,8,0)</f>
        <v>12</v>
      </c>
      <c r="L178" s="30">
        <f>VLOOKUP(B178,NGHEDOC!$D$9:$F$216,2,0)</f>
        <v>48</v>
      </c>
      <c r="M178" s="30">
        <f>VLOOKUP(B178,VIET!$C$9:$M$216,9,0)</f>
        <v>4</v>
      </c>
      <c r="N178" s="30">
        <f t="shared" si="7"/>
        <v>88</v>
      </c>
      <c r="O178" s="30" t="str">
        <f t="shared" si="8"/>
        <v>B1</v>
      </c>
      <c r="P178" s="187"/>
      <c r="Q178" s="12">
        <f t="shared" si="9"/>
        <v>84</v>
      </c>
    </row>
    <row r="179" spans="1:17" ht="20.100000000000001" customHeight="1">
      <c r="A179" s="32">
        <v>171</v>
      </c>
      <c r="B179" s="32" t="s">
        <v>1168</v>
      </c>
      <c r="C179" s="187" t="s">
        <v>63</v>
      </c>
      <c r="D179" s="187" t="s">
        <v>352</v>
      </c>
      <c r="E179" s="32" t="s">
        <v>1169</v>
      </c>
      <c r="F179" s="32" t="s">
        <v>94</v>
      </c>
      <c r="G179" s="32" t="s">
        <v>95</v>
      </c>
      <c r="H179" s="32" t="s">
        <v>165</v>
      </c>
      <c r="I179" s="32" t="s">
        <v>1290</v>
      </c>
      <c r="J179" s="32">
        <f>VLOOKUP(B179,NGHEDOC!$D$9:$F$216,3,0)</f>
        <v>22</v>
      </c>
      <c r="K179" s="30">
        <f>VLOOKUP(B179,NOI!$C$10:$V$217,8,0)</f>
        <v>10</v>
      </c>
      <c r="L179" s="30">
        <f>VLOOKUP(B179,NGHEDOC!$D$9:$F$216,2,0)</f>
        <v>39</v>
      </c>
      <c r="M179" s="30">
        <f>VLOOKUP(B179,VIET!$C$9:$M$216,9,0)</f>
        <v>3</v>
      </c>
      <c r="N179" s="30">
        <f t="shared" si="7"/>
        <v>74</v>
      </c>
      <c r="O179" s="30" t="str">
        <f t="shared" si="8"/>
        <v>A2</v>
      </c>
      <c r="P179" s="187"/>
      <c r="Q179" s="12">
        <f t="shared" si="9"/>
        <v>71</v>
      </c>
    </row>
    <row r="180" spans="1:17" ht="20.100000000000001" customHeight="1">
      <c r="A180" s="32">
        <v>172</v>
      </c>
      <c r="B180" s="32" t="s">
        <v>1171</v>
      </c>
      <c r="C180" s="187" t="s">
        <v>110</v>
      </c>
      <c r="D180" s="187" t="s">
        <v>352</v>
      </c>
      <c r="E180" s="32" t="s">
        <v>1172</v>
      </c>
      <c r="F180" s="32" t="s">
        <v>92</v>
      </c>
      <c r="G180" s="32" t="s">
        <v>95</v>
      </c>
      <c r="H180" s="32" t="s">
        <v>166</v>
      </c>
      <c r="I180" s="32" t="s">
        <v>374</v>
      </c>
      <c r="J180" s="32">
        <f>VLOOKUP(B180,NGHEDOC!$D$9:$F$216,3,0)</f>
        <v>24</v>
      </c>
      <c r="K180" s="30">
        <f>VLOOKUP(B180,NOI!$C$10:$V$217,8,0)</f>
        <v>9</v>
      </c>
      <c r="L180" s="30">
        <f>VLOOKUP(B180,NGHEDOC!$D$9:$F$216,2,0)</f>
        <v>36</v>
      </c>
      <c r="M180" s="30">
        <f>VLOOKUP(B180,VIET!$C$9:$M$216,9,0)</f>
        <v>4</v>
      </c>
      <c r="N180" s="30">
        <f t="shared" si="7"/>
        <v>73</v>
      </c>
      <c r="O180" s="30" t="str">
        <f t="shared" si="8"/>
        <v>A2</v>
      </c>
      <c r="P180" s="187"/>
      <c r="Q180" s="12">
        <f t="shared" si="9"/>
        <v>69</v>
      </c>
    </row>
    <row r="181" spans="1:17" ht="20.100000000000001" customHeight="1">
      <c r="A181" s="32">
        <v>173</v>
      </c>
      <c r="B181" s="32" t="s">
        <v>1174</v>
      </c>
      <c r="C181" s="187" t="s">
        <v>1175</v>
      </c>
      <c r="D181" s="187" t="s">
        <v>352</v>
      </c>
      <c r="E181" s="32" t="s">
        <v>1176</v>
      </c>
      <c r="F181" s="32" t="s">
        <v>94</v>
      </c>
      <c r="G181" s="32" t="s">
        <v>95</v>
      </c>
      <c r="H181" s="32" t="s">
        <v>104</v>
      </c>
      <c r="I181" s="32" t="s">
        <v>231</v>
      </c>
      <c r="J181" s="32">
        <f>VLOOKUP(B181,NGHEDOC!$D$9:$F$216,3,0)</f>
        <v>22</v>
      </c>
      <c r="K181" s="30">
        <f>VLOOKUP(B181,NOI!$C$10:$V$217,8,0)</f>
        <v>12</v>
      </c>
      <c r="L181" s="30">
        <f>VLOOKUP(B181,NGHEDOC!$D$9:$F$216,2,0)</f>
        <v>44</v>
      </c>
      <c r="M181" s="30">
        <f>VLOOKUP(B181,VIET!$C$9:$M$216,9,0)</f>
        <v>4</v>
      </c>
      <c r="N181" s="30">
        <f t="shared" si="7"/>
        <v>82</v>
      </c>
      <c r="O181" s="30" t="str">
        <f t="shared" si="8"/>
        <v>B1</v>
      </c>
      <c r="P181" s="187"/>
      <c r="Q181" s="12">
        <f t="shared" si="9"/>
        <v>78</v>
      </c>
    </row>
    <row r="182" spans="1:17" ht="20.100000000000001" customHeight="1">
      <c r="A182" s="32">
        <v>174</v>
      </c>
      <c r="B182" s="32" t="s">
        <v>1044</v>
      </c>
      <c r="C182" s="187" t="s">
        <v>360</v>
      </c>
      <c r="D182" s="187" t="s">
        <v>1045</v>
      </c>
      <c r="E182" s="32" t="s">
        <v>1046</v>
      </c>
      <c r="F182" s="32" t="s">
        <v>92</v>
      </c>
      <c r="G182" s="32" t="s">
        <v>1047</v>
      </c>
      <c r="H182" s="32" t="s">
        <v>99</v>
      </c>
      <c r="I182" s="32" t="s">
        <v>1294</v>
      </c>
      <c r="J182" s="32">
        <f>VLOOKUP(B182,NGHEDOC!$D$9:$F$216,3,0)</f>
        <v>11</v>
      </c>
      <c r="K182" s="30">
        <f>VLOOKUP(B182,NOI!$C$10:$V$217,8,0)</f>
        <v>10</v>
      </c>
      <c r="L182" s="30">
        <f>VLOOKUP(B182,NGHEDOC!$D$9:$F$216,2,0)</f>
        <v>44</v>
      </c>
      <c r="M182" s="30">
        <f>VLOOKUP(B182,VIET!$C$9:$M$216,9,0)</f>
        <v>4</v>
      </c>
      <c r="N182" s="30">
        <f t="shared" si="7"/>
        <v>69</v>
      </c>
      <c r="O182" s="30" t="str">
        <f t="shared" si="8"/>
        <v>A2</v>
      </c>
      <c r="P182" s="187"/>
      <c r="Q182" s="12">
        <f t="shared" si="9"/>
        <v>65</v>
      </c>
    </row>
    <row r="183" spans="1:17" ht="20.100000000000001" customHeight="1">
      <c r="A183" s="32">
        <v>175</v>
      </c>
      <c r="B183" s="32" t="s">
        <v>1049</v>
      </c>
      <c r="C183" s="187" t="s">
        <v>1322</v>
      </c>
      <c r="D183" s="187" t="s">
        <v>1045</v>
      </c>
      <c r="E183" s="32" t="s">
        <v>1051</v>
      </c>
      <c r="F183" s="32" t="s">
        <v>92</v>
      </c>
      <c r="G183" s="32" t="s">
        <v>95</v>
      </c>
      <c r="H183" s="32" t="s">
        <v>101</v>
      </c>
      <c r="I183" s="32" t="s">
        <v>1323</v>
      </c>
      <c r="J183" s="32">
        <f>VLOOKUP(B183,NGHEDOC!$D$9:$F$216,3,0)</f>
        <v>21</v>
      </c>
      <c r="K183" s="30">
        <f>VLOOKUP(B183,NOI!$C$10:$V$217,8,0)</f>
        <v>10</v>
      </c>
      <c r="L183" s="30">
        <f>VLOOKUP(B183,NGHEDOC!$D$9:$F$216,2,0)</f>
        <v>15</v>
      </c>
      <c r="M183" s="30">
        <f>VLOOKUP(B183,VIET!$C$9:$M$216,9,0)</f>
        <v>2</v>
      </c>
      <c r="N183" s="30">
        <f t="shared" si="7"/>
        <v>48</v>
      </c>
      <c r="O183" s="30" t="str">
        <f t="shared" si="8"/>
        <v>Không đạt</v>
      </c>
      <c r="P183" s="187"/>
      <c r="Q183" s="12">
        <f t="shared" si="9"/>
        <v>46</v>
      </c>
    </row>
    <row r="184" spans="1:17" ht="20.100000000000001" customHeight="1">
      <c r="A184" s="32">
        <v>176</v>
      </c>
      <c r="B184" s="32" t="s">
        <v>1053</v>
      </c>
      <c r="C184" s="187" t="s">
        <v>1054</v>
      </c>
      <c r="D184" s="187" t="s">
        <v>1055</v>
      </c>
      <c r="E184" s="32" t="s">
        <v>1056</v>
      </c>
      <c r="F184" s="32" t="s">
        <v>92</v>
      </c>
      <c r="G184" s="32" t="s">
        <v>95</v>
      </c>
      <c r="H184" s="32" t="s">
        <v>99</v>
      </c>
      <c r="I184" s="32" t="s">
        <v>366</v>
      </c>
      <c r="J184" s="32">
        <f>VLOOKUP(B184,NGHEDOC!$D$9:$F$216,3,0)</f>
        <v>24</v>
      </c>
      <c r="K184" s="30">
        <f>VLOOKUP(B184,NOI!$C$10:$V$217,8,0)</f>
        <v>10</v>
      </c>
      <c r="L184" s="30">
        <f>VLOOKUP(B184,NGHEDOC!$D$9:$F$216,2,0)</f>
        <v>23</v>
      </c>
      <c r="M184" s="30">
        <f>VLOOKUP(B184,VIET!$C$9:$M$216,9,0)</f>
        <v>4</v>
      </c>
      <c r="N184" s="30">
        <f t="shared" si="7"/>
        <v>61</v>
      </c>
      <c r="O184" s="30" t="str">
        <f t="shared" si="8"/>
        <v>Không đạt</v>
      </c>
      <c r="P184" s="187"/>
      <c r="Q184" s="12">
        <f t="shared" si="9"/>
        <v>57</v>
      </c>
    </row>
    <row r="185" spans="1:17" ht="20.100000000000001" customHeight="1">
      <c r="A185" s="32">
        <v>177</v>
      </c>
      <c r="B185" s="32" t="s">
        <v>1058</v>
      </c>
      <c r="C185" s="187" t="s">
        <v>63</v>
      </c>
      <c r="D185" s="187" t="s">
        <v>1059</v>
      </c>
      <c r="E185" s="32" t="s">
        <v>1060</v>
      </c>
      <c r="F185" s="32" t="s">
        <v>94</v>
      </c>
      <c r="G185" s="32" t="s">
        <v>95</v>
      </c>
      <c r="H185" s="32" t="s">
        <v>109</v>
      </c>
      <c r="I185" s="32" t="s">
        <v>1298</v>
      </c>
      <c r="J185" s="32" t="str">
        <f>VLOOKUP(B185,NGHEDOC!$D$9:$F$216,3,0)</f>
        <v>-</v>
      </c>
      <c r="K185" s="30" t="str">
        <f>VLOOKUP(B185,NOI!$C$10:$V$217,8,0)</f>
        <v>-</v>
      </c>
      <c r="L185" s="30" t="str">
        <f>VLOOKUP(B185,NGHEDOC!$D$9:$F$216,2,0)</f>
        <v>-</v>
      </c>
      <c r="M185" s="30" t="str">
        <f>VLOOKUP(B185,VIET!$C$9:$M$216,9,0)</f>
        <v>-</v>
      </c>
      <c r="N185" s="30">
        <f t="shared" si="7"/>
        <v>0</v>
      </c>
      <c r="O185" s="30" t="str">
        <f t="shared" si="8"/>
        <v>Không đạt</v>
      </c>
      <c r="P185" s="187" t="s">
        <v>297</v>
      </c>
      <c r="Q185" s="12">
        <f t="shared" si="9"/>
        <v>0</v>
      </c>
    </row>
    <row r="186" spans="1:17" ht="20.100000000000001" customHeight="1">
      <c r="A186" s="32">
        <v>178</v>
      </c>
      <c r="B186" s="32" t="s">
        <v>1062</v>
      </c>
      <c r="C186" s="187" t="s">
        <v>191</v>
      </c>
      <c r="D186" s="187" t="s">
        <v>1063</v>
      </c>
      <c r="E186" s="32" t="s">
        <v>306</v>
      </c>
      <c r="F186" s="32" t="s">
        <v>92</v>
      </c>
      <c r="G186" s="32" t="s">
        <v>95</v>
      </c>
      <c r="H186" s="32" t="s">
        <v>109</v>
      </c>
      <c r="I186" s="32" t="s">
        <v>196</v>
      </c>
      <c r="J186" s="32">
        <f>VLOOKUP(B186,NGHEDOC!$D$9:$F$216,3,0)</f>
        <v>21</v>
      </c>
      <c r="K186" s="30">
        <f>VLOOKUP(B186,NOI!$C$10:$V$217,8,0)</f>
        <v>13</v>
      </c>
      <c r="L186" s="30">
        <f>VLOOKUP(B186,NGHEDOC!$D$9:$F$216,2,0)</f>
        <v>45</v>
      </c>
      <c r="M186" s="30">
        <f>VLOOKUP(B186,VIET!$C$9:$M$216,9,0)</f>
        <v>5</v>
      </c>
      <c r="N186" s="30">
        <f t="shared" si="7"/>
        <v>84</v>
      </c>
      <c r="O186" s="30" t="str">
        <f t="shared" si="8"/>
        <v>B1</v>
      </c>
      <c r="P186" s="187"/>
      <c r="Q186" s="12">
        <f t="shared" si="9"/>
        <v>79</v>
      </c>
    </row>
    <row r="187" spans="1:17" ht="20.100000000000001" customHeight="1">
      <c r="A187" s="32">
        <v>179</v>
      </c>
      <c r="B187" s="32" t="s">
        <v>1065</v>
      </c>
      <c r="C187" s="187" t="s">
        <v>1066</v>
      </c>
      <c r="D187" s="187" t="s">
        <v>1063</v>
      </c>
      <c r="E187" s="32" t="s">
        <v>1067</v>
      </c>
      <c r="F187" s="32" t="s">
        <v>92</v>
      </c>
      <c r="G187" s="32" t="s">
        <v>95</v>
      </c>
      <c r="H187" s="32" t="s">
        <v>99</v>
      </c>
      <c r="I187" s="32" t="s">
        <v>180</v>
      </c>
      <c r="J187" s="32">
        <f>VLOOKUP(B187,NGHEDOC!$D$9:$F$216,3,0)</f>
        <v>23</v>
      </c>
      <c r="K187" s="30">
        <f>VLOOKUP(B187,NOI!$C$10:$V$217,8,0)</f>
        <v>13</v>
      </c>
      <c r="L187" s="30">
        <f>VLOOKUP(B187,NGHEDOC!$D$9:$F$216,2,0)</f>
        <v>23</v>
      </c>
      <c r="M187" s="30">
        <f>VLOOKUP(B187,VIET!$C$9:$M$216,9,0)</f>
        <v>5</v>
      </c>
      <c r="N187" s="30">
        <f t="shared" si="7"/>
        <v>64</v>
      </c>
      <c r="O187" s="30" t="str">
        <f t="shared" si="8"/>
        <v>Không đạt</v>
      </c>
      <c r="P187" s="187"/>
      <c r="Q187" s="12">
        <f t="shared" si="9"/>
        <v>59</v>
      </c>
    </row>
    <row r="188" spans="1:17" ht="20.100000000000001" customHeight="1">
      <c r="A188" s="32">
        <v>180</v>
      </c>
      <c r="B188" s="32" t="s">
        <v>1069</v>
      </c>
      <c r="C188" s="187" t="s">
        <v>202</v>
      </c>
      <c r="D188" s="187" t="s">
        <v>1070</v>
      </c>
      <c r="E188" s="32" t="s">
        <v>864</v>
      </c>
      <c r="F188" s="32" t="s">
        <v>94</v>
      </c>
      <c r="G188" s="32" t="s">
        <v>100</v>
      </c>
      <c r="H188" s="32" t="s">
        <v>96</v>
      </c>
      <c r="I188" s="32" t="s">
        <v>1303</v>
      </c>
      <c r="J188" s="32">
        <f>VLOOKUP(B188,NGHEDOC!$D$9:$F$216,3,0)</f>
        <v>15</v>
      </c>
      <c r="K188" s="30">
        <f>VLOOKUP(B188,NOI!$C$10:$V$217,8,0)</f>
        <v>12</v>
      </c>
      <c r="L188" s="30">
        <f>VLOOKUP(B188,NGHEDOC!$D$9:$F$216,2,0)</f>
        <v>40</v>
      </c>
      <c r="M188" s="30">
        <f>VLOOKUP(B188,VIET!$C$9:$M$216,9,0)</f>
        <v>4</v>
      </c>
      <c r="N188" s="30">
        <f t="shared" si="7"/>
        <v>71</v>
      </c>
      <c r="O188" s="30" t="str">
        <f t="shared" si="8"/>
        <v>A2</v>
      </c>
      <c r="P188" s="187"/>
      <c r="Q188" s="12">
        <f t="shared" si="9"/>
        <v>67</v>
      </c>
    </row>
    <row r="189" spans="1:17" ht="20.100000000000001" customHeight="1">
      <c r="A189" s="32">
        <v>181</v>
      </c>
      <c r="B189" s="32" t="s">
        <v>1178</v>
      </c>
      <c r="C189" s="187" t="s">
        <v>1179</v>
      </c>
      <c r="D189" s="187" t="s">
        <v>1180</v>
      </c>
      <c r="E189" s="32" t="s">
        <v>1181</v>
      </c>
      <c r="F189" s="32" t="s">
        <v>94</v>
      </c>
      <c r="G189" s="32" t="s">
        <v>97</v>
      </c>
      <c r="H189" s="32" t="s">
        <v>96</v>
      </c>
      <c r="I189" s="32" t="s">
        <v>365</v>
      </c>
      <c r="J189" s="32">
        <f>VLOOKUP(B189,NGHEDOC!$D$9:$F$216,3,0)</f>
        <v>20</v>
      </c>
      <c r="K189" s="30">
        <f>VLOOKUP(B189,NOI!$C$10:$V$217,8,0)</f>
        <v>9</v>
      </c>
      <c r="L189" s="30">
        <f>VLOOKUP(B189,NGHEDOC!$D$9:$F$216,2,0)</f>
        <v>41</v>
      </c>
      <c r="M189" s="30">
        <f>VLOOKUP(B189,VIET!$C$9:$M$216,9,0)</f>
        <v>4</v>
      </c>
      <c r="N189" s="30">
        <f t="shared" si="7"/>
        <v>74</v>
      </c>
      <c r="O189" s="30" t="str">
        <f t="shared" si="8"/>
        <v>A2</v>
      </c>
      <c r="P189" s="187"/>
      <c r="Q189" s="12">
        <f t="shared" si="9"/>
        <v>70</v>
      </c>
    </row>
    <row r="190" spans="1:17" ht="20.100000000000001" customHeight="1">
      <c r="A190" s="32">
        <v>182</v>
      </c>
      <c r="B190" s="32" t="s">
        <v>1183</v>
      </c>
      <c r="C190" s="187" t="s">
        <v>339</v>
      </c>
      <c r="D190" s="187" t="s">
        <v>1184</v>
      </c>
      <c r="E190" s="32" t="s">
        <v>1185</v>
      </c>
      <c r="F190" s="32" t="s">
        <v>94</v>
      </c>
      <c r="G190" s="32" t="s">
        <v>95</v>
      </c>
      <c r="H190" s="32" t="s">
        <v>101</v>
      </c>
      <c r="I190" s="32" t="s">
        <v>180</v>
      </c>
      <c r="J190" s="32">
        <f>VLOOKUP(B190,NGHEDOC!$D$9:$F$216,3,0)</f>
        <v>21</v>
      </c>
      <c r="K190" s="30">
        <f>VLOOKUP(B190,NOI!$C$10:$V$217,8,0)</f>
        <v>12</v>
      </c>
      <c r="L190" s="30">
        <f>VLOOKUP(B190,NGHEDOC!$D$9:$F$216,2,0)</f>
        <v>41</v>
      </c>
      <c r="M190" s="30">
        <f>VLOOKUP(B190,VIET!$C$9:$M$216,9,0)</f>
        <v>5</v>
      </c>
      <c r="N190" s="30">
        <f t="shared" si="7"/>
        <v>79</v>
      </c>
      <c r="O190" s="30" t="str">
        <f t="shared" si="8"/>
        <v>A2</v>
      </c>
      <c r="P190" s="187"/>
      <c r="Q190" s="12">
        <f t="shared" si="9"/>
        <v>74</v>
      </c>
    </row>
    <row r="191" spans="1:17" ht="20.100000000000001" customHeight="1">
      <c r="A191" s="32">
        <v>183</v>
      </c>
      <c r="B191" s="32" t="s">
        <v>1187</v>
      </c>
      <c r="C191" s="187" t="s">
        <v>786</v>
      </c>
      <c r="D191" s="187" t="s">
        <v>1184</v>
      </c>
      <c r="E191" s="32" t="s">
        <v>359</v>
      </c>
      <c r="F191" s="32" t="s">
        <v>94</v>
      </c>
      <c r="G191" s="32" t="s">
        <v>97</v>
      </c>
      <c r="H191" s="32" t="s">
        <v>101</v>
      </c>
      <c r="I191" s="32" t="s">
        <v>374</v>
      </c>
      <c r="J191" s="32">
        <f>VLOOKUP(B191,NGHEDOC!$D$9:$F$216,3,0)</f>
        <v>10</v>
      </c>
      <c r="K191" s="30">
        <f>VLOOKUP(B191,NOI!$C$10:$V$217,8,0)</f>
        <v>11</v>
      </c>
      <c r="L191" s="30">
        <f>VLOOKUP(B191,NGHEDOC!$D$9:$F$216,2,0)</f>
        <v>36</v>
      </c>
      <c r="M191" s="30">
        <f>VLOOKUP(B191,VIET!$C$9:$M$216,9,0)</f>
        <v>4</v>
      </c>
      <c r="N191" s="30">
        <f t="shared" si="7"/>
        <v>61</v>
      </c>
      <c r="O191" s="30" t="str">
        <f t="shared" si="8"/>
        <v>Không đạt</v>
      </c>
      <c r="P191" s="187"/>
      <c r="Q191" s="12">
        <f t="shared" si="9"/>
        <v>57</v>
      </c>
    </row>
    <row r="192" spans="1:17" ht="20.100000000000001" customHeight="1">
      <c r="A192" s="32">
        <v>184</v>
      </c>
      <c r="B192" s="32" t="s">
        <v>1189</v>
      </c>
      <c r="C192" s="187" t="s">
        <v>597</v>
      </c>
      <c r="D192" s="187" t="s">
        <v>214</v>
      </c>
      <c r="E192" s="32" t="s">
        <v>1190</v>
      </c>
      <c r="F192" s="32" t="s">
        <v>94</v>
      </c>
      <c r="G192" s="32" t="s">
        <v>95</v>
      </c>
      <c r="H192" s="32" t="s">
        <v>99</v>
      </c>
      <c r="I192" s="32" t="s">
        <v>1291</v>
      </c>
      <c r="J192" s="32">
        <f>VLOOKUP(B192,NGHEDOC!$D$9:$F$216,3,0)</f>
        <v>23</v>
      </c>
      <c r="K192" s="30">
        <f>VLOOKUP(B192,NOI!$C$10:$V$217,8,0)</f>
        <v>12</v>
      </c>
      <c r="L192" s="30">
        <f>VLOOKUP(B192,NGHEDOC!$D$9:$F$216,2,0)</f>
        <v>47</v>
      </c>
      <c r="M192" s="30">
        <f>VLOOKUP(B192,VIET!$C$9:$M$216,9,0)</f>
        <v>3</v>
      </c>
      <c r="N192" s="30">
        <f t="shared" si="7"/>
        <v>85</v>
      </c>
      <c r="O192" s="30" t="str">
        <f t="shared" si="8"/>
        <v>B1</v>
      </c>
      <c r="P192" s="187"/>
      <c r="Q192" s="12">
        <f t="shared" si="9"/>
        <v>82</v>
      </c>
    </row>
    <row r="193" spans="1:17" ht="20.100000000000001" customHeight="1">
      <c r="A193" s="32">
        <v>185</v>
      </c>
      <c r="B193" s="32" t="s">
        <v>1192</v>
      </c>
      <c r="C193" s="187" t="s">
        <v>1193</v>
      </c>
      <c r="D193" s="187" t="s">
        <v>214</v>
      </c>
      <c r="E193" s="32" t="s">
        <v>1194</v>
      </c>
      <c r="F193" s="32" t="s">
        <v>94</v>
      </c>
      <c r="G193" s="32" t="s">
        <v>100</v>
      </c>
      <c r="H193" s="32" t="s">
        <v>101</v>
      </c>
      <c r="I193" s="32" t="s">
        <v>1296</v>
      </c>
      <c r="J193" s="32">
        <f>VLOOKUP(B193,NGHEDOC!$D$9:$F$216,3,0)</f>
        <v>22</v>
      </c>
      <c r="K193" s="30">
        <f>VLOOKUP(B193,NOI!$C$10:$V$217,8,0)</f>
        <v>14</v>
      </c>
      <c r="L193" s="30">
        <f>VLOOKUP(B193,NGHEDOC!$D$9:$F$216,2,0)</f>
        <v>44</v>
      </c>
      <c r="M193" s="30">
        <f>VLOOKUP(B193,VIET!$C$9:$M$216,9,0)</f>
        <v>5</v>
      </c>
      <c r="N193" s="30">
        <f t="shared" si="7"/>
        <v>85</v>
      </c>
      <c r="O193" s="30" t="str">
        <f t="shared" si="8"/>
        <v>B1</v>
      </c>
      <c r="P193" s="187"/>
      <c r="Q193" s="12">
        <f t="shared" si="9"/>
        <v>80</v>
      </c>
    </row>
    <row r="194" spans="1:17" ht="20.100000000000001" customHeight="1">
      <c r="A194" s="32">
        <v>186</v>
      </c>
      <c r="B194" s="32" t="s">
        <v>1196</v>
      </c>
      <c r="C194" s="187" t="s">
        <v>1197</v>
      </c>
      <c r="D194" s="187" t="s">
        <v>214</v>
      </c>
      <c r="E194" s="190" t="s">
        <v>1406</v>
      </c>
      <c r="F194" s="32" t="s">
        <v>94</v>
      </c>
      <c r="G194" s="32" t="s">
        <v>97</v>
      </c>
      <c r="H194" s="32" t="s">
        <v>96</v>
      </c>
      <c r="I194" s="32" t="s">
        <v>1291</v>
      </c>
      <c r="J194" s="32">
        <f>VLOOKUP(B194,NGHEDOC!$D$9:$F$216,3,0)</f>
        <v>19</v>
      </c>
      <c r="K194" s="30">
        <f>VLOOKUP(B194,NOI!$C$10:$V$217,8,0)</f>
        <v>12</v>
      </c>
      <c r="L194" s="30">
        <f>VLOOKUP(B194,NGHEDOC!$D$9:$F$216,2,0)</f>
        <v>47</v>
      </c>
      <c r="M194" s="30">
        <f>VLOOKUP(B194,VIET!$C$9:$M$216,9,0)</f>
        <v>4</v>
      </c>
      <c r="N194" s="30">
        <f t="shared" si="7"/>
        <v>82</v>
      </c>
      <c r="O194" s="30" t="str">
        <f t="shared" si="8"/>
        <v>B1</v>
      </c>
      <c r="P194" s="187"/>
      <c r="Q194" s="12">
        <f t="shared" si="9"/>
        <v>78</v>
      </c>
    </row>
    <row r="195" spans="1:17" ht="20.100000000000001" customHeight="1">
      <c r="A195" s="32">
        <v>187</v>
      </c>
      <c r="B195" s="32" t="s">
        <v>1199</v>
      </c>
      <c r="C195" s="187" t="s">
        <v>207</v>
      </c>
      <c r="D195" s="187" t="s">
        <v>214</v>
      </c>
      <c r="E195" s="32" t="s">
        <v>1200</v>
      </c>
      <c r="F195" s="32" t="s">
        <v>94</v>
      </c>
      <c r="G195" s="32" t="s">
        <v>95</v>
      </c>
      <c r="H195" s="32" t="s">
        <v>99</v>
      </c>
      <c r="I195" s="32" t="s">
        <v>1307</v>
      </c>
      <c r="J195" s="32">
        <f>VLOOKUP(B195,NGHEDOC!$D$9:$F$216,3,0)</f>
        <v>6</v>
      </c>
      <c r="K195" s="30">
        <f>VLOOKUP(B195,NOI!$C$10:$V$217,8,0)</f>
        <v>7</v>
      </c>
      <c r="L195" s="30">
        <f>VLOOKUP(B195,NGHEDOC!$D$9:$F$216,2,0)</f>
        <v>22</v>
      </c>
      <c r="M195" s="30">
        <f>VLOOKUP(B195,VIET!$C$9:$M$216,9,0)</f>
        <v>3</v>
      </c>
      <c r="N195" s="30">
        <f t="shared" si="7"/>
        <v>38</v>
      </c>
      <c r="O195" s="30" t="str">
        <f t="shared" si="8"/>
        <v>Không đạt</v>
      </c>
      <c r="P195" s="187"/>
      <c r="Q195" s="12">
        <f t="shared" si="9"/>
        <v>35</v>
      </c>
    </row>
    <row r="196" spans="1:17" ht="20.100000000000001" customHeight="1">
      <c r="A196" s="32">
        <v>188</v>
      </c>
      <c r="B196" s="32" t="s">
        <v>1202</v>
      </c>
      <c r="C196" s="187" t="s">
        <v>1203</v>
      </c>
      <c r="D196" s="187" t="s">
        <v>214</v>
      </c>
      <c r="E196" s="32" t="s">
        <v>1204</v>
      </c>
      <c r="F196" s="32" t="s">
        <v>94</v>
      </c>
      <c r="G196" s="32" t="s">
        <v>95</v>
      </c>
      <c r="H196" s="32" t="s">
        <v>99</v>
      </c>
      <c r="I196" s="32" t="s">
        <v>235</v>
      </c>
      <c r="J196" s="32">
        <f>VLOOKUP(B196,NGHEDOC!$D$9:$F$216,3,0)</f>
        <v>23</v>
      </c>
      <c r="K196" s="30">
        <f>VLOOKUP(B196,NOI!$C$10:$V$217,8,0)</f>
        <v>10</v>
      </c>
      <c r="L196" s="30">
        <f>VLOOKUP(B196,NGHEDOC!$D$9:$F$216,2,0)</f>
        <v>41</v>
      </c>
      <c r="M196" s="30">
        <f>VLOOKUP(B196,VIET!$C$9:$M$216,9,0)</f>
        <v>4</v>
      </c>
      <c r="N196" s="30">
        <f t="shared" si="7"/>
        <v>78</v>
      </c>
      <c r="O196" s="30" t="str">
        <f t="shared" si="8"/>
        <v>A2</v>
      </c>
      <c r="P196" s="187"/>
      <c r="Q196" s="12">
        <f t="shared" si="9"/>
        <v>74</v>
      </c>
    </row>
    <row r="197" spans="1:17" ht="20.100000000000001" customHeight="1">
      <c r="A197" s="32">
        <v>189</v>
      </c>
      <c r="B197" s="32" t="s">
        <v>1206</v>
      </c>
      <c r="C197" s="187" t="s">
        <v>741</v>
      </c>
      <c r="D197" s="187" t="s">
        <v>356</v>
      </c>
      <c r="E197" s="32" t="s">
        <v>1207</v>
      </c>
      <c r="F197" s="32" t="s">
        <v>94</v>
      </c>
      <c r="G197" s="32" t="s">
        <v>95</v>
      </c>
      <c r="H197" s="32" t="s">
        <v>99</v>
      </c>
      <c r="I197" s="32" t="s">
        <v>235</v>
      </c>
      <c r="J197" s="32">
        <f>VLOOKUP(B197,NGHEDOC!$D$9:$F$216,3,0)</f>
        <v>22</v>
      </c>
      <c r="K197" s="30">
        <f>VLOOKUP(B197,NOI!$C$10:$V$217,8,0)</f>
        <v>9</v>
      </c>
      <c r="L197" s="30">
        <f>VLOOKUP(B197,NGHEDOC!$D$9:$F$216,2,0)</f>
        <v>40</v>
      </c>
      <c r="M197" s="30">
        <f>VLOOKUP(B197,VIET!$C$9:$M$216,9,0)</f>
        <v>4</v>
      </c>
      <c r="N197" s="30">
        <f t="shared" si="7"/>
        <v>75</v>
      </c>
      <c r="O197" s="30" t="str">
        <f t="shared" si="8"/>
        <v>A2</v>
      </c>
      <c r="P197" s="187"/>
      <c r="Q197" s="12">
        <f t="shared" si="9"/>
        <v>71</v>
      </c>
    </row>
    <row r="198" spans="1:17" ht="20.100000000000001" customHeight="1">
      <c r="A198" s="32">
        <v>190</v>
      </c>
      <c r="B198" s="32" t="s">
        <v>1209</v>
      </c>
      <c r="C198" s="187" t="s">
        <v>937</v>
      </c>
      <c r="D198" s="187" t="s">
        <v>356</v>
      </c>
      <c r="E198" s="32" t="s">
        <v>738</v>
      </c>
      <c r="F198" s="32" t="s">
        <v>94</v>
      </c>
      <c r="G198" s="32" t="s">
        <v>95</v>
      </c>
      <c r="H198" s="32" t="s">
        <v>99</v>
      </c>
      <c r="I198" s="32" t="s">
        <v>1281</v>
      </c>
      <c r="J198" s="32">
        <f>VLOOKUP(B198,NGHEDOC!$D$9:$F$216,3,0)</f>
        <v>16</v>
      </c>
      <c r="K198" s="30">
        <f>VLOOKUP(B198,NOI!$C$10:$V$217,8,0)</f>
        <v>11</v>
      </c>
      <c r="L198" s="30">
        <f>VLOOKUP(B198,NGHEDOC!$D$9:$F$216,2,0)</f>
        <v>45</v>
      </c>
      <c r="M198" s="30">
        <f>VLOOKUP(B198,VIET!$C$9:$M$216,9,0)</f>
        <v>5</v>
      </c>
      <c r="N198" s="30">
        <f t="shared" si="7"/>
        <v>77</v>
      </c>
      <c r="O198" s="30" t="str">
        <f t="shared" si="8"/>
        <v>A2</v>
      </c>
      <c r="P198" s="187"/>
      <c r="Q198" s="12">
        <f t="shared" si="9"/>
        <v>72</v>
      </c>
    </row>
    <row r="199" spans="1:17" ht="20.100000000000001" customHeight="1">
      <c r="A199" s="32">
        <v>191</v>
      </c>
      <c r="B199" s="32" t="s">
        <v>1211</v>
      </c>
      <c r="C199" s="187" t="s">
        <v>337</v>
      </c>
      <c r="D199" s="187" t="s">
        <v>1212</v>
      </c>
      <c r="E199" s="32" t="s">
        <v>1213</v>
      </c>
      <c r="F199" s="32" t="s">
        <v>92</v>
      </c>
      <c r="G199" s="32" t="s">
        <v>591</v>
      </c>
      <c r="H199" s="32" t="s">
        <v>171</v>
      </c>
      <c r="I199" s="32" t="s">
        <v>1324</v>
      </c>
      <c r="J199" s="32">
        <f>VLOOKUP(B199,NGHEDOC!$D$9:$F$216,3,0)</f>
        <v>14</v>
      </c>
      <c r="K199" s="30">
        <f>VLOOKUP(B199,NOI!$C$10:$V$217,8,0)</f>
        <v>8</v>
      </c>
      <c r="L199" s="30">
        <f>VLOOKUP(B199,NGHEDOC!$D$9:$F$216,2,0)</f>
        <v>24</v>
      </c>
      <c r="M199" s="30">
        <f>VLOOKUP(B199,VIET!$C$9:$M$216,9,0)</f>
        <v>2</v>
      </c>
      <c r="N199" s="30">
        <f t="shared" si="7"/>
        <v>48</v>
      </c>
      <c r="O199" s="30" t="str">
        <f t="shared" si="8"/>
        <v>Không đạt</v>
      </c>
      <c r="P199" s="187"/>
      <c r="Q199" s="12">
        <f t="shared" si="9"/>
        <v>46</v>
      </c>
    </row>
    <row r="200" spans="1:17" s="65" customFormat="1" ht="20.100000000000001" customHeight="1">
      <c r="A200" s="32">
        <v>192</v>
      </c>
      <c r="B200" s="32" t="s">
        <v>1215</v>
      </c>
      <c r="C200" s="187" t="s">
        <v>1216</v>
      </c>
      <c r="D200" s="187" t="s">
        <v>114</v>
      </c>
      <c r="E200" s="32" t="s">
        <v>1217</v>
      </c>
      <c r="F200" s="32" t="s">
        <v>92</v>
      </c>
      <c r="G200" s="32" t="s">
        <v>95</v>
      </c>
      <c r="H200" s="32" t="s">
        <v>99</v>
      </c>
      <c r="I200" s="32" t="s">
        <v>1298</v>
      </c>
      <c r="J200" s="32">
        <f>VLOOKUP(B200,NGHEDOC!$D$9:$F$216,3,0)</f>
        <v>15</v>
      </c>
      <c r="K200" s="30">
        <f>VLOOKUP(B200,NOI!$C$10:$V$217,8,0)</f>
        <v>13</v>
      </c>
      <c r="L200" s="30">
        <f>VLOOKUP(B200,NGHEDOC!$D$9:$F$216,2,0)</f>
        <v>29</v>
      </c>
      <c r="M200" s="30">
        <f>VLOOKUP(B200,VIET!$C$9:$M$216,9,0)</f>
        <v>3</v>
      </c>
      <c r="N200" s="30">
        <f t="shared" si="7"/>
        <v>60</v>
      </c>
      <c r="O200" s="30" t="str">
        <f t="shared" si="8"/>
        <v>Không đạt</v>
      </c>
      <c r="P200" s="187"/>
      <c r="Q200" s="12">
        <f t="shared" si="9"/>
        <v>57</v>
      </c>
    </row>
    <row r="201" spans="1:17" ht="20.100000000000001" customHeight="1">
      <c r="A201" s="32">
        <v>193</v>
      </c>
      <c r="B201" s="32" t="s">
        <v>1072</v>
      </c>
      <c r="C201" s="187" t="s">
        <v>1073</v>
      </c>
      <c r="D201" s="187" t="s">
        <v>179</v>
      </c>
      <c r="E201" s="32" t="s">
        <v>1074</v>
      </c>
      <c r="F201" s="32" t="s">
        <v>94</v>
      </c>
      <c r="G201" s="32" t="s">
        <v>95</v>
      </c>
      <c r="H201" s="32" t="s">
        <v>99</v>
      </c>
      <c r="I201" s="32" t="s">
        <v>370</v>
      </c>
      <c r="J201" s="32">
        <f>VLOOKUP(B201,NGHEDOC!$D$9:$F$216,3,0)</f>
        <v>12</v>
      </c>
      <c r="K201" s="30">
        <f>VLOOKUP(B201,NOI!$C$10:$V$217,8,0)</f>
        <v>13</v>
      </c>
      <c r="L201" s="30">
        <f>VLOOKUP(B201,NGHEDOC!$D$9:$F$216,2,0)</f>
        <v>12</v>
      </c>
      <c r="M201" s="30">
        <f>VLOOKUP(B201,VIET!$C$9:$M$216,9,0)</f>
        <v>5</v>
      </c>
      <c r="N201" s="30">
        <f t="shared" si="7"/>
        <v>42</v>
      </c>
      <c r="O201" s="30" t="str">
        <f t="shared" si="8"/>
        <v>Không đạt</v>
      </c>
      <c r="P201" s="187"/>
      <c r="Q201" s="12">
        <f t="shared" si="9"/>
        <v>37</v>
      </c>
    </row>
    <row r="202" spans="1:17" ht="20.100000000000001" customHeight="1">
      <c r="A202" s="32">
        <v>194</v>
      </c>
      <c r="B202" s="32" t="s">
        <v>1076</v>
      </c>
      <c r="C202" s="187" t="s">
        <v>1077</v>
      </c>
      <c r="D202" s="187" t="s">
        <v>179</v>
      </c>
      <c r="E202" s="32" t="s">
        <v>1078</v>
      </c>
      <c r="F202" s="32" t="s">
        <v>92</v>
      </c>
      <c r="G202" s="32" t="s">
        <v>95</v>
      </c>
      <c r="H202" s="32" t="s">
        <v>362</v>
      </c>
      <c r="I202" s="32" t="s">
        <v>374</v>
      </c>
      <c r="J202" s="32">
        <f>VLOOKUP(B202,NGHEDOC!$D$9:$F$216,3,0)</f>
        <v>25</v>
      </c>
      <c r="K202" s="30">
        <f>VLOOKUP(B202,NOI!$C$10:$V$217,8,0)</f>
        <v>12</v>
      </c>
      <c r="L202" s="30">
        <f>VLOOKUP(B202,NGHEDOC!$D$9:$F$216,2,0)</f>
        <v>37</v>
      </c>
      <c r="M202" s="30">
        <f>VLOOKUP(B202,VIET!$C$9:$M$216,9,0)</f>
        <v>4</v>
      </c>
      <c r="N202" s="30">
        <f t="shared" ref="N202:N216" si="10">SUM(J202:M202)</f>
        <v>78</v>
      </c>
      <c r="O202" s="30" t="str">
        <f t="shared" ref="O202:O216" si="11">IF(AND(N202&gt;=65,N202&lt;80,J202&gt;0,K202&gt;0,L202&gt;0),"A2",IF(AND(N202&gt;=80,J202&gt;0,K202&gt;0,L202&gt;0),"B1","Không đạt"))</f>
        <v>A2</v>
      </c>
      <c r="P202" s="187"/>
      <c r="Q202" s="12">
        <f t="shared" si="9"/>
        <v>74</v>
      </c>
    </row>
    <row r="203" spans="1:17" ht="20.100000000000001" customHeight="1">
      <c r="A203" s="32">
        <v>195</v>
      </c>
      <c r="B203" s="32" t="s">
        <v>1219</v>
      </c>
      <c r="C203" s="187" t="s">
        <v>1220</v>
      </c>
      <c r="D203" s="187" t="s">
        <v>1221</v>
      </c>
      <c r="E203" s="32" t="s">
        <v>361</v>
      </c>
      <c r="F203" s="32" t="s">
        <v>92</v>
      </c>
      <c r="G203" s="32" t="s">
        <v>95</v>
      </c>
      <c r="H203" s="32" t="s">
        <v>99</v>
      </c>
      <c r="I203" s="32" t="s">
        <v>1289</v>
      </c>
      <c r="J203" s="32">
        <f>VLOOKUP(B203,NGHEDOC!$D$9:$F$216,3,0)</f>
        <v>25</v>
      </c>
      <c r="K203" s="30">
        <f>VLOOKUP(B203,NOI!$C$10:$V$217,8,0)</f>
        <v>12</v>
      </c>
      <c r="L203" s="30">
        <f>VLOOKUP(B203,NGHEDOC!$D$9:$F$216,2,0)</f>
        <v>32</v>
      </c>
      <c r="M203" s="30">
        <f>VLOOKUP(B203,VIET!$C$9:$M$216,9,0)</f>
        <v>3</v>
      </c>
      <c r="N203" s="30">
        <f t="shared" si="10"/>
        <v>72</v>
      </c>
      <c r="O203" s="30" t="str">
        <f t="shared" si="11"/>
        <v>A2</v>
      </c>
      <c r="P203" s="187"/>
      <c r="Q203" s="12">
        <f t="shared" si="9"/>
        <v>69</v>
      </c>
    </row>
    <row r="204" spans="1:17" s="65" customFormat="1" ht="20.100000000000001" customHeight="1">
      <c r="A204" s="32">
        <v>196</v>
      </c>
      <c r="B204" s="32" t="s">
        <v>1223</v>
      </c>
      <c r="C204" s="187" t="s">
        <v>1224</v>
      </c>
      <c r="D204" s="187" t="s">
        <v>1221</v>
      </c>
      <c r="E204" s="32" t="s">
        <v>1225</v>
      </c>
      <c r="F204" s="32" t="s">
        <v>92</v>
      </c>
      <c r="G204" s="32" t="s">
        <v>100</v>
      </c>
      <c r="H204" s="32" t="s">
        <v>96</v>
      </c>
      <c r="I204" s="32" t="s">
        <v>374</v>
      </c>
      <c r="J204" s="32">
        <f>VLOOKUP(B204,NGHEDOC!$D$9:$F$216,3,0)</f>
        <v>19</v>
      </c>
      <c r="K204" s="30">
        <f>VLOOKUP(B204,NOI!$C$10:$V$217,8,0)</f>
        <v>11</v>
      </c>
      <c r="L204" s="30">
        <f>VLOOKUP(B204,NGHEDOC!$D$9:$F$216,2,0)</f>
        <v>35</v>
      </c>
      <c r="M204" s="30">
        <f>VLOOKUP(B204,VIET!$C$9:$M$216,9,0)</f>
        <v>4</v>
      </c>
      <c r="N204" s="30">
        <f t="shared" si="10"/>
        <v>69</v>
      </c>
      <c r="O204" s="30" t="str">
        <f t="shared" si="11"/>
        <v>A2</v>
      </c>
      <c r="P204" s="187"/>
      <c r="Q204" s="12">
        <f t="shared" si="9"/>
        <v>65</v>
      </c>
    </row>
    <row r="205" spans="1:17" ht="20.100000000000001" customHeight="1">
      <c r="A205" s="32">
        <v>197</v>
      </c>
      <c r="B205" s="32" t="s">
        <v>1227</v>
      </c>
      <c r="C205" s="187" t="s">
        <v>358</v>
      </c>
      <c r="D205" s="187" t="s">
        <v>1221</v>
      </c>
      <c r="E205" s="32" t="s">
        <v>1228</v>
      </c>
      <c r="F205" s="32" t="s">
        <v>92</v>
      </c>
      <c r="G205" s="32" t="s">
        <v>95</v>
      </c>
      <c r="H205" s="32" t="s">
        <v>99</v>
      </c>
      <c r="I205" s="32" t="s">
        <v>235</v>
      </c>
      <c r="J205" s="32">
        <f>VLOOKUP(B205,NGHEDOC!$D$9:$F$216,3,0)</f>
        <v>5</v>
      </c>
      <c r="K205" s="30">
        <f>VLOOKUP(B205,NOI!$C$10:$V$217,8,0)</f>
        <v>10</v>
      </c>
      <c r="L205" s="30">
        <f>VLOOKUP(B205,NGHEDOC!$D$9:$F$216,2,0)</f>
        <v>21</v>
      </c>
      <c r="M205" s="30">
        <f>VLOOKUP(B205,VIET!$C$9:$M$216,9,0)</f>
        <v>3</v>
      </c>
      <c r="N205" s="30">
        <f t="shared" si="10"/>
        <v>39</v>
      </c>
      <c r="O205" s="30" t="str">
        <f t="shared" si="11"/>
        <v>Không đạt</v>
      </c>
      <c r="P205" s="187"/>
      <c r="Q205" s="12">
        <f t="shared" si="9"/>
        <v>36</v>
      </c>
    </row>
    <row r="206" spans="1:17" ht="20.100000000000001" customHeight="1">
      <c r="A206" s="32">
        <v>198</v>
      </c>
      <c r="B206" s="32" t="s">
        <v>1230</v>
      </c>
      <c r="C206" s="187" t="s">
        <v>1231</v>
      </c>
      <c r="D206" s="187" t="s">
        <v>1221</v>
      </c>
      <c r="E206" s="32" t="s">
        <v>587</v>
      </c>
      <c r="F206" s="32" t="s">
        <v>92</v>
      </c>
      <c r="G206" s="32" t="s">
        <v>95</v>
      </c>
      <c r="H206" s="32" t="s">
        <v>99</v>
      </c>
      <c r="I206" s="32" t="s">
        <v>1280</v>
      </c>
      <c r="J206" s="32">
        <f>VLOOKUP(B206,NGHEDOC!$D$9:$F$216,3,0)</f>
        <v>9</v>
      </c>
      <c r="K206" s="30">
        <f>VLOOKUP(B206,NOI!$C$10:$V$217,8,0)</f>
        <v>12</v>
      </c>
      <c r="L206" s="30">
        <f>VLOOKUP(B206,NGHEDOC!$D$9:$F$216,2,0)</f>
        <v>33</v>
      </c>
      <c r="M206" s="30">
        <f>VLOOKUP(B206,VIET!$C$9:$M$216,9,0)</f>
        <v>3</v>
      </c>
      <c r="N206" s="30">
        <f t="shared" si="10"/>
        <v>57</v>
      </c>
      <c r="O206" s="30" t="str">
        <f t="shared" si="11"/>
        <v>Không đạt</v>
      </c>
      <c r="P206" s="187"/>
      <c r="Q206" s="12">
        <f t="shared" si="9"/>
        <v>54</v>
      </c>
    </row>
    <row r="207" spans="1:17" ht="20.100000000000001" customHeight="1">
      <c r="A207" s="32">
        <v>199</v>
      </c>
      <c r="B207" s="32" t="s">
        <v>1233</v>
      </c>
      <c r="C207" s="187" t="s">
        <v>1234</v>
      </c>
      <c r="D207" s="187" t="s">
        <v>159</v>
      </c>
      <c r="E207" s="32" t="s">
        <v>1235</v>
      </c>
      <c r="F207" s="32" t="s">
        <v>92</v>
      </c>
      <c r="G207" s="32" t="s">
        <v>170</v>
      </c>
      <c r="H207" s="32" t="s">
        <v>102</v>
      </c>
      <c r="I207" s="32" t="s">
        <v>371</v>
      </c>
      <c r="J207" s="32">
        <f>VLOOKUP(B207,NGHEDOC!$D$9:$F$216,3,0)</f>
        <v>22</v>
      </c>
      <c r="K207" s="30">
        <f>VLOOKUP(B207,NOI!$C$10:$V$217,8,0)</f>
        <v>9</v>
      </c>
      <c r="L207" s="30">
        <f>VLOOKUP(B207,NGHEDOC!$D$9:$F$216,2,0)</f>
        <v>52</v>
      </c>
      <c r="M207" s="30">
        <f>VLOOKUP(B207,VIET!$C$9:$M$216,9,0)</f>
        <v>3</v>
      </c>
      <c r="N207" s="30">
        <f t="shared" si="10"/>
        <v>86</v>
      </c>
      <c r="O207" s="30" t="str">
        <f t="shared" si="11"/>
        <v>B1</v>
      </c>
      <c r="P207" s="187"/>
      <c r="Q207" s="12">
        <f t="shared" si="9"/>
        <v>83</v>
      </c>
    </row>
    <row r="208" spans="1:17" ht="20.100000000000001" customHeight="1">
      <c r="A208" s="32">
        <v>200</v>
      </c>
      <c r="B208" s="32" t="s">
        <v>1237</v>
      </c>
      <c r="C208" s="187" t="s">
        <v>527</v>
      </c>
      <c r="D208" s="187" t="s">
        <v>1238</v>
      </c>
      <c r="E208" s="32" t="s">
        <v>1239</v>
      </c>
      <c r="F208" s="32" t="s">
        <v>94</v>
      </c>
      <c r="G208" s="32" t="s">
        <v>95</v>
      </c>
      <c r="H208" s="32" t="s">
        <v>99</v>
      </c>
      <c r="I208" s="32" t="s">
        <v>1289</v>
      </c>
      <c r="J208" s="32">
        <f>VLOOKUP(B208,NGHEDOC!$D$9:$F$216,3,0)</f>
        <v>20</v>
      </c>
      <c r="K208" s="30">
        <f>VLOOKUP(B208,NOI!$C$10:$V$217,8,0)</f>
        <v>12</v>
      </c>
      <c r="L208" s="30">
        <f>VLOOKUP(B208,NGHEDOC!$D$9:$F$216,2,0)</f>
        <v>41</v>
      </c>
      <c r="M208" s="30">
        <f>VLOOKUP(B208,VIET!$C$9:$M$216,9,0)</f>
        <v>3</v>
      </c>
      <c r="N208" s="30">
        <f t="shared" si="10"/>
        <v>76</v>
      </c>
      <c r="O208" s="30" t="str">
        <f t="shared" si="11"/>
        <v>A2</v>
      </c>
      <c r="P208" s="187"/>
      <c r="Q208" s="12">
        <f t="shared" si="9"/>
        <v>73</v>
      </c>
    </row>
    <row r="209" spans="1:25" ht="20.100000000000001" customHeight="1">
      <c r="A209" s="32">
        <v>201</v>
      </c>
      <c r="B209" s="32" t="s">
        <v>1241</v>
      </c>
      <c r="C209" s="187" t="s">
        <v>1242</v>
      </c>
      <c r="D209" s="187" t="s">
        <v>1243</v>
      </c>
      <c r="E209" s="32" t="s">
        <v>1244</v>
      </c>
      <c r="F209" s="32" t="s">
        <v>94</v>
      </c>
      <c r="G209" s="32" t="s">
        <v>95</v>
      </c>
      <c r="H209" s="32" t="s">
        <v>99</v>
      </c>
      <c r="I209" s="32" t="s">
        <v>1281</v>
      </c>
      <c r="J209" s="32">
        <f>VLOOKUP(B209,NGHEDOC!$D$9:$F$216,3,0)</f>
        <v>22</v>
      </c>
      <c r="K209" s="30">
        <f>VLOOKUP(B209,NOI!$C$10:$V$217,8,0)</f>
        <v>9</v>
      </c>
      <c r="L209" s="30">
        <f>VLOOKUP(B209,NGHEDOC!$D$9:$F$216,2,0)</f>
        <v>55</v>
      </c>
      <c r="M209" s="30">
        <f>VLOOKUP(B209,VIET!$C$9:$M$216,9,0)</f>
        <v>4</v>
      </c>
      <c r="N209" s="30">
        <f t="shared" si="10"/>
        <v>90</v>
      </c>
      <c r="O209" s="30" t="str">
        <f t="shared" si="11"/>
        <v>B1</v>
      </c>
      <c r="P209" s="187"/>
      <c r="Q209" s="12">
        <f t="shared" si="9"/>
        <v>86</v>
      </c>
    </row>
    <row r="210" spans="1:25" ht="20.100000000000001" customHeight="1">
      <c r="A210" s="32">
        <v>202</v>
      </c>
      <c r="B210" s="32" t="s">
        <v>1246</v>
      </c>
      <c r="C210" s="187" t="s">
        <v>1247</v>
      </c>
      <c r="D210" s="187" t="s">
        <v>1248</v>
      </c>
      <c r="E210" s="32" t="s">
        <v>1249</v>
      </c>
      <c r="F210" s="32" t="s">
        <v>94</v>
      </c>
      <c r="G210" s="32" t="s">
        <v>95</v>
      </c>
      <c r="H210" s="32" t="s">
        <v>99</v>
      </c>
      <c r="I210" s="32" t="s">
        <v>1290</v>
      </c>
      <c r="J210" s="32">
        <f>VLOOKUP(B210,NGHEDOC!$D$9:$F$216,3,0)</f>
        <v>16</v>
      </c>
      <c r="K210" s="30">
        <f>VLOOKUP(B210,NOI!$C$10:$V$217,8,0)</f>
        <v>9</v>
      </c>
      <c r="L210" s="30">
        <f>VLOOKUP(B210,NGHEDOC!$D$9:$F$216,2,0)</f>
        <v>34</v>
      </c>
      <c r="M210" s="30">
        <f>VLOOKUP(B210,VIET!$C$9:$M$216,9,0)</f>
        <v>4</v>
      </c>
      <c r="N210" s="30">
        <f t="shared" si="10"/>
        <v>63</v>
      </c>
      <c r="O210" s="30" t="str">
        <f t="shared" si="11"/>
        <v>Không đạt</v>
      </c>
      <c r="P210" s="187"/>
      <c r="Q210" s="12">
        <f t="shared" si="9"/>
        <v>59</v>
      </c>
    </row>
    <row r="211" spans="1:25" ht="20.100000000000001" customHeight="1">
      <c r="A211" s="32">
        <v>203</v>
      </c>
      <c r="B211" s="32" t="s">
        <v>1251</v>
      </c>
      <c r="C211" s="187" t="s">
        <v>1252</v>
      </c>
      <c r="D211" s="187" t="s">
        <v>1253</v>
      </c>
      <c r="E211" s="32" t="s">
        <v>1254</v>
      </c>
      <c r="F211" s="32" t="s">
        <v>94</v>
      </c>
      <c r="G211" s="32" t="s">
        <v>97</v>
      </c>
      <c r="H211" s="32" t="s">
        <v>102</v>
      </c>
      <c r="I211" s="32" t="s">
        <v>1306</v>
      </c>
      <c r="J211" s="32">
        <f>VLOOKUP(B211,NGHEDOC!$D$9:$F$216,3,0)</f>
        <v>13</v>
      </c>
      <c r="K211" s="30">
        <f>VLOOKUP(B211,NOI!$C$10:$V$217,8,0)</f>
        <v>11</v>
      </c>
      <c r="L211" s="30">
        <f>VLOOKUP(B211,NGHEDOC!$D$9:$F$216,2,0)</f>
        <v>28</v>
      </c>
      <c r="M211" s="30">
        <f>VLOOKUP(B211,VIET!$C$9:$M$216,9,0)</f>
        <v>3</v>
      </c>
      <c r="N211" s="30">
        <f t="shared" si="10"/>
        <v>55</v>
      </c>
      <c r="O211" s="30" t="str">
        <f t="shared" si="11"/>
        <v>Không đạt</v>
      </c>
      <c r="P211" s="187"/>
      <c r="Q211" s="12">
        <f t="shared" si="9"/>
        <v>52</v>
      </c>
    </row>
    <row r="212" spans="1:25" ht="20.100000000000001" customHeight="1">
      <c r="A212" s="32">
        <v>204</v>
      </c>
      <c r="B212" s="32" t="s">
        <v>1256</v>
      </c>
      <c r="C212" s="187" t="s">
        <v>110</v>
      </c>
      <c r="D212" s="187" t="s">
        <v>210</v>
      </c>
      <c r="E212" s="32" t="s">
        <v>1257</v>
      </c>
      <c r="F212" s="32" t="s">
        <v>92</v>
      </c>
      <c r="G212" s="32" t="s">
        <v>95</v>
      </c>
      <c r="H212" s="32" t="s">
        <v>105</v>
      </c>
      <c r="I212" s="32" t="s">
        <v>374</v>
      </c>
      <c r="J212" s="32">
        <f>VLOOKUP(B212,NGHEDOC!$D$9:$F$216,3,0)</f>
        <v>14</v>
      </c>
      <c r="K212" s="30">
        <f>VLOOKUP(B212,NOI!$C$10:$V$217,8,0)</f>
        <v>12</v>
      </c>
      <c r="L212" s="30">
        <f>VLOOKUP(B212,NGHEDOC!$D$9:$F$216,2,0)</f>
        <v>37</v>
      </c>
      <c r="M212" s="30">
        <f>VLOOKUP(B212,VIET!$C$9:$M$216,9,0)</f>
        <v>4</v>
      </c>
      <c r="N212" s="30">
        <f t="shared" si="10"/>
        <v>67</v>
      </c>
      <c r="O212" s="30" t="str">
        <f t="shared" si="11"/>
        <v>A2</v>
      </c>
      <c r="P212" s="187"/>
      <c r="Q212" s="12">
        <f t="shared" si="9"/>
        <v>63</v>
      </c>
    </row>
    <row r="213" spans="1:25" ht="20.100000000000001" customHeight="1">
      <c r="A213" s="32">
        <v>205</v>
      </c>
      <c r="B213" s="32" t="s">
        <v>1259</v>
      </c>
      <c r="C213" s="187" t="s">
        <v>1260</v>
      </c>
      <c r="D213" s="187" t="s">
        <v>215</v>
      </c>
      <c r="E213" s="32" t="s">
        <v>1261</v>
      </c>
      <c r="F213" s="32" t="s">
        <v>92</v>
      </c>
      <c r="G213" s="32" t="s">
        <v>95</v>
      </c>
      <c r="H213" s="32" t="s">
        <v>99</v>
      </c>
      <c r="I213" s="32" t="s">
        <v>227</v>
      </c>
      <c r="J213" s="32">
        <f>VLOOKUP(B213,NGHEDOC!$D$9:$F$216,3,0)</f>
        <v>20</v>
      </c>
      <c r="K213" s="30">
        <f>VLOOKUP(B213,NOI!$C$10:$V$217,8,0)</f>
        <v>12</v>
      </c>
      <c r="L213" s="30">
        <f>VLOOKUP(B213,NGHEDOC!$D$9:$F$216,2,0)</f>
        <v>52</v>
      </c>
      <c r="M213" s="30">
        <f>VLOOKUP(B213,VIET!$C$9:$M$216,9,0)</f>
        <v>5</v>
      </c>
      <c r="N213" s="30">
        <f t="shared" si="10"/>
        <v>89</v>
      </c>
      <c r="O213" s="30" t="str">
        <f t="shared" si="11"/>
        <v>B1</v>
      </c>
      <c r="P213" s="187"/>
      <c r="Q213" s="12">
        <f t="shared" si="9"/>
        <v>84</v>
      </c>
      <c r="Y213" s="87"/>
    </row>
    <row r="214" spans="1:25" ht="20.100000000000001" customHeight="1">
      <c r="A214" s="32">
        <v>206</v>
      </c>
      <c r="B214" s="32" t="s">
        <v>1263</v>
      </c>
      <c r="C214" s="187" t="s">
        <v>1247</v>
      </c>
      <c r="D214" s="187" t="s">
        <v>1264</v>
      </c>
      <c r="E214" s="32" t="s">
        <v>1265</v>
      </c>
      <c r="F214" s="32" t="s">
        <v>94</v>
      </c>
      <c r="G214" s="32" t="s">
        <v>170</v>
      </c>
      <c r="H214" s="32" t="s">
        <v>98</v>
      </c>
      <c r="I214" s="32" t="s">
        <v>1289</v>
      </c>
      <c r="J214" s="32">
        <f>VLOOKUP(B214,NGHEDOC!$D$9:$F$216,3,0)</f>
        <v>15</v>
      </c>
      <c r="K214" s="30">
        <f>VLOOKUP(B214,NOI!$C$10:$V$217,8,0)</f>
        <v>10</v>
      </c>
      <c r="L214" s="30">
        <f>VLOOKUP(B214,NGHEDOC!$D$9:$F$216,2,0)</f>
        <v>40</v>
      </c>
      <c r="M214" s="30">
        <f>VLOOKUP(B214,VIET!$C$9:$M$216,9,0)</f>
        <v>4</v>
      </c>
      <c r="N214" s="30">
        <f t="shared" si="10"/>
        <v>69</v>
      </c>
      <c r="O214" s="30" t="str">
        <f t="shared" si="11"/>
        <v>A2</v>
      </c>
      <c r="P214" s="187"/>
      <c r="Q214" s="12">
        <f t="shared" si="9"/>
        <v>65</v>
      </c>
    </row>
    <row r="215" spans="1:25" ht="20.100000000000001" customHeight="1">
      <c r="A215" s="32">
        <v>207</v>
      </c>
      <c r="B215" s="32" t="s">
        <v>1267</v>
      </c>
      <c r="C215" s="187" t="s">
        <v>1268</v>
      </c>
      <c r="D215" s="187" t="s">
        <v>208</v>
      </c>
      <c r="E215" s="32" t="s">
        <v>1269</v>
      </c>
      <c r="F215" s="32" t="s">
        <v>94</v>
      </c>
      <c r="G215" s="32" t="s">
        <v>97</v>
      </c>
      <c r="H215" s="32" t="s">
        <v>104</v>
      </c>
      <c r="I215" s="32" t="s">
        <v>1291</v>
      </c>
      <c r="J215" s="32">
        <f>VLOOKUP(B215,NGHEDOC!$D$9:$F$216,3,0)</f>
        <v>18</v>
      </c>
      <c r="K215" s="30">
        <f>VLOOKUP(B215,NOI!$C$10:$V$217,8,0)</f>
        <v>11</v>
      </c>
      <c r="L215" s="30">
        <f>VLOOKUP(B215,NGHEDOC!$D$9:$F$216,2,0)</f>
        <v>36</v>
      </c>
      <c r="M215" s="30">
        <f>VLOOKUP(B215,VIET!$C$9:$M$216,9,0)</f>
        <v>4</v>
      </c>
      <c r="N215" s="30">
        <f t="shared" si="10"/>
        <v>69</v>
      </c>
      <c r="O215" s="30" t="str">
        <f t="shared" si="11"/>
        <v>A2</v>
      </c>
      <c r="P215" s="187"/>
      <c r="Q215" s="12">
        <f t="shared" si="9"/>
        <v>65</v>
      </c>
    </row>
    <row r="216" spans="1:25" ht="20.100000000000001" customHeight="1">
      <c r="A216" s="32">
        <v>208</v>
      </c>
      <c r="B216" s="32" t="s">
        <v>1271</v>
      </c>
      <c r="C216" s="187" t="s">
        <v>1272</v>
      </c>
      <c r="D216" s="187" t="s">
        <v>208</v>
      </c>
      <c r="E216" s="32" t="s">
        <v>1273</v>
      </c>
      <c r="F216" s="32" t="s">
        <v>94</v>
      </c>
      <c r="G216" s="32" t="s">
        <v>95</v>
      </c>
      <c r="H216" s="32" t="s">
        <v>112</v>
      </c>
      <c r="I216" s="32" t="s">
        <v>1296</v>
      </c>
      <c r="J216" s="32">
        <f>VLOOKUP(B216,NGHEDOC!$D$9:$F$216,3,0)</f>
        <v>9</v>
      </c>
      <c r="K216" s="30">
        <f>VLOOKUP(B216,NOI!$C$10:$V$217,8,0)</f>
        <v>12</v>
      </c>
      <c r="L216" s="30">
        <f>VLOOKUP(B216,NGHEDOC!$D$9:$F$216,2,0)</f>
        <v>35</v>
      </c>
      <c r="M216" s="30">
        <f>VLOOKUP(B216,VIET!$C$9:$M$216,9,0)</f>
        <v>4</v>
      </c>
      <c r="N216" s="30">
        <f t="shared" si="10"/>
        <v>60</v>
      </c>
      <c r="O216" s="30" t="str">
        <f t="shared" si="11"/>
        <v>Không đạt</v>
      </c>
      <c r="P216" s="187"/>
      <c r="Q216" s="12">
        <f t="shared" si="9"/>
        <v>56</v>
      </c>
    </row>
    <row r="217" spans="1:25" s="11" customFormat="1" ht="20.100000000000001" customHeight="1">
      <c r="A217" s="180" t="str">
        <f xml:space="preserve"> "Ấn định danh sách: "&amp;A216&amp;" thí sinh"</f>
        <v>Ấn định danh sách: 208 thí sinh</v>
      </c>
      <c r="B217" s="180"/>
      <c r="C217" s="180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12">
        <f>COUNTIF(Q9:Q216,"&gt;=63")</f>
        <v>60</v>
      </c>
    </row>
    <row r="218" spans="1:25" s="1" customFormat="1" ht="20.100000000000001" customHeight="1">
      <c r="A218" s="161" t="s">
        <v>197</v>
      </c>
      <c r="B218" s="161"/>
      <c r="C218" s="161"/>
      <c r="D218" s="52">
        <f>A216</f>
        <v>208</v>
      </c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77"/>
      <c r="P218" s="177"/>
      <c r="Q218" s="12"/>
    </row>
    <row r="219" spans="1:25" s="1" customFormat="1" ht="20.100000000000001" customHeight="1">
      <c r="A219" s="161" t="s">
        <v>185</v>
      </c>
      <c r="B219" s="161"/>
      <c r="C219" s="161"/>
      <c r="D219" s="52">
        <f>A216-COUNTIF($P$9:$P$216,"vắng NĐV")-COUNTIF($P$9:$P$216,"vắng")</f>
        <v>198</v>
      </c>
      <c r="E219" s="3"/>
      <c r="F219" s="4"/>
      <c r="G219" s="4"/>
      <c r="H219" s="4"/>
      <c r="Q219" s="12"/>
    </row>
    <row r="220" spans="1:25" s="1" customFormat="1" ht="20.100000000000001" customHeight="1">
      <c r="A220" s="161" t="s">
        <v>186</v>
      </c>
      <c r="B220" s="161"/>
      <c r="C220" s="161"/>
      <c r="D220" s="52">
        <f>A216-COUNTIF($P$9:$P$216,"vắng nói")-COUNTIF($P$9:$P$216,"vắng")</f>
        <v>198</v>
      </c>
      <c r="E220" s="3"/>
      <c r="F220" s="4"/>
      <c r="G220" s="4"/>
      <c r="H220" s="4"/>
      <c r="Q220" s="12"/>
    </row>
    <row r="221" spans="1:25" s="1" customFormat="1" ht="20.100000000000001" customHeight="1">
      <c r="A221" s="161" t="s">
        <v>61</v>
      </c>
      <c r="B221" s="161"/>
      <c r="C221" s="161"/>
      <c r="D221" s="53">
        <f>COUNTIF(P8:P215,"VPNQ")</f>
        <v>0</v>
      </c>
      <c r="E221" s="15"/>
      <c r="F221" s="16"/>
      <c r="G221" s="131"/>
      <c r="H221" s="14"/>
      <c r="I221" s="17"/>
      <c r="J221" s="18"/>
      <c r="K221" s="19"/>
      <c r="L221" s="19"/>
      <c r="M221" s="19"/>
      <c r="N221" s="19"/>
      <c r="O221" s="20"/>
      <c r="P221" s="14"/>
      <c r="Q221" s="12"/>
    </row>
    <row r="222" spans="1:25" s="1" customFormat="1" ht="20.100000000000001" customHeight="1">
      <c r="A222" s="161" t="s">
        <v>48</v>
      </c>
      <c r="B222" s="161"/>
      <c r="C222" s="161"/>
      <c r="D222" s="52">
        <f>D223+D224</f>
        <v>98</v>
      </c>
      <c r="E222" s="15"/>
      <c r="F222" s="16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2"/>
    </row>
    <row r="223" spans="1:25" s="1" customFormat="1" ht="20.100000000000001" customHeight="1">
      <c r="A223" s="17"/>
      <c r="B223" s="161" t="s">
        <v>49</v>
      </c>
      <c r="C223" s="161"/>
      <c r="D223" s="52">
        <f>COUNTIF(O9:O216,"a2")</f>
        <v>62</v>
      </c>
      <c r="E223" s="21"/>
      <c r="F223" s="16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2"/>
    </row>
    <row r="224" spans="1:25" s="1" customFormat="1" ht="20.100000000000001" customHeight="1">
      <c r="A224" s="17"/>
      <c r="B224" s="161" t="s">
        <v>50</v>
      </c>
      <c r="C224" s="161"/>
      <c r="D224" s="52">
        <f>COUNTIF(O9:O216,"b1")</f>
        <v>36</v>
      </c>
      <c r="E224" s="21"/>
      <c r="F224" s="16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2"/>
    </row>
    <row r="225" spans="1:17" s="1" customFormat="1" ht="20.100000000000001" customHeight="1">
      <c r="A225" s="161" t="s">
        <v>55</v>
      </c>
      <c r="B225" s="161"/>
      <c r="C225" s="161"/>
      <c r="D225" s="52">
        <f>COUNTIF(O9:O216,"không đạt")</f>
        <v>110</v>
      </c>
      <c r="E225" s="21"/>
      <c r="F225" s="16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2"/>
    </row>
    <row r="226" spans="1:17">
      <c r="E226" s="62">
        <f>SUM(E223:E225)</f>
        <v>0</v>
      </c>
    </row>
  </sheetData>
  <sortState ref="A9:S197">
    <sortCondition ref="A9:A197"/>
  </sortState>
  <mergeCells count="22">
    <mergeCell ref="A217:C217"/>
    <mergeCell ref="C8:D8"/>
    <mergeCell ref="A5:P5"/>
    <mergeCell ref="A6:P6"/>
    <mergeCell ref="A1:D1"/>
    <mergeCell ref="A2:D2"/>
    <mergeCell ref="A4:P4"/>
    <mergeCell ref="E1:P1"/>
    <mergeCell ref="E2:P2"/>
    <mergeCell ref="A225:C225"/>
    <mergeCell ref="G225:P225"/>
    <mergeCell ref="A218:C218"/>
    <mergeCell ref="A219:C219"/>
    <mergeCell ref="A220:C220"/>
    <mergeCell ref="A221:C221"/>
    <mergeCell ref="A222:C222"/>
    <mergeCell ref="G222:P222"/>
    <mergeCell ref="B223:C223"/>
    <mergeCell ref="G223:P223"/>
    <mergeCell ref="B224:C224"/>
    <mergeCell ref="G224:P224"/>
    <mergeCell ref="E218:P218"/>
  </mergeCells>
  <printOptions horizontalCentered="1"/>
  <pageMargins left="0.5" right="0.25" top="0.5" bottom="0.5" header="0.196850393700787" footer="0.196850393700787"/>
  <pageSetup paperSize="9" fitToHeight="0" orientation="landscape" horizontalDpi="300" verticalDpi="300" r:id="rId1"/>
  <headerFooter alignWithMargins="0">
    <oddFooter>Page 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6"/>
  <sheetViews>
    <sheetView tabSelected="1" view="pageBreakPreview" topLeftCell="A98" zoomScaleNormal="100" zoomScaleSheetLayoutView="100" workbookViewId="0">
      <selection activeCell="A101" sqref="A1:XFD1048576"/>
    </sheetView>
  </sheetViews>
  <sheetFormatPr defaultRowHeight="12.75"/>
  <cols>
    <col min="1" max="1" width="4.42578125" style="10" bestFit="1" customWidth="1"/>
    <col min="2" max="2" width="14.7109375" style="10" bestFit="1" customWidth="1"/>
    <col min="3" max="3" width="16.28515625" style="10" bestFit="1" customWidth="1"/>
    <col min="4" max="4" width="7.28515625" style="10" bestFit="1" customWidth="1"/>
    <col min="5" max="5" width="9.140625" style="34" bestFit="1" customWidth="1"/>
    <col min="6" max="6" width="4.42578125" style="10" bestFit="1" customWidth="1"/>
    <col min="7" max="7" width="7" style="10" bestFit="1" customWidth="1"/>
    <col min="8" max="8" width="11.5703125" style="10" bestFit="1" customWidth="1"/>
    <col min="9" max="9" width="15.85546875" style="10" bestFit="1" customWidth="1"/>
    <col min="10" max="10" width="5.5703125" style="77" bestFit="1" customWidth="1"/>
    <col min="11" max="12" width="4.42578125" style="77" bestFit="1" customWidth="1"/>
    <col min="13" max="13" width="4.7109375" style="77" bestFit="1" customWidth="1"/>
    <col min="14" max="14" width="5.42578125" style="77" bestFit="1" customWidth="1"/>
    <col min="15" max="15" width="9.140625" style="12" bestFit="1" customWidth="1"/>
    <col min="16" max="16" width="7.140625" style="12" bestFit="1" customWidth="1"/>
    <col min="17" max="241" width="10.28515625" style="12" customWidth="1"/>
    <col min="242" max="16384" width="9.140625" style="12"/>
  </cols>
  <sheetData>
    <row r="1" spans="1:16" ht="15.75">
      <c r="A1" s="152" t="s">
        <v>40</v>
      </c>
      <c r="B1" s="152"/>
      <c r="C1" s="152"/>
      <c r="D1" s="163" t="s">
        <v>41</v>
      </c>
      <c r="E1" s="163"/>
      <c r="F1" s="163"/>
      <c r="G1" s="163"/>
      <c r="H1" s="163"/>
      <c r="I1" s="163"/>
    </row>
    <row r="2" spans="1:16" ht="15.75">
      <c r="A2" s="153" t="s">
        <v>38</v>
      </c>
      <c r="B2" s="153"/>
      <c r="C2" s="153"/>
      <c r="D2" s="163" t="s">
        <v>39</v>
      </c>
      <c r="E2" s="163"/>
      <c r="F2" s="163"/>
      <c r="G2" s="163"/>
      <c r="H2" s="163"/>
      <c r="I2" s="163"/>
    </row>
    <row r="3" spans="1:16">
      <c r="A3" s="7"/>
      <c r="B3" s="7"/>
      <c r="C3" s="7"/>
      <c r="D3" s="8"/>
      <c r="E3" s="9"/>
      <c r="F3" s="7"/>
      <c r="G3" s="7"/>
    </row>
    <row r="4" spans="1:16" s="5" customFormat="1" ht="18.75">
      <c r="A4" s="185" t="s">
        <v>89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6" s="5" customFormat="1" ht="18.75">
      <c r="A5" s="154" t="str">
        <f>NGHEDOC!A5</f>
        <v>Ngày thi 22/9/2019 - Đối tượng Sinh viên - Địa điểm thi: Trường Đại học Nông lâm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</row>
    <row r="6" spans="1:16" ht="18.75" customHeight="1">
      <c r="A6" s="184" t="s">
        <v>172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</row>
    <row r="8" spans="1:16" s="29" customFormat="1" ht="25.5">
      <c r="A8" s="26" t="s">
        <v>0</v>
      </c>
      <c r="B8" s="26" t="s">
        <v>2</v>
      </c>
      <c r="C8" s="181" t="s">
        <v>3</v>
      </c>
      <c r="D8" s="182"/>
      <c r="E8" s="26" t="s">
        <v>4</v>
      </c>
      <c r="F8" s="26" t="s">
        <v>62</v>
      </c>
      <c r="G8" s="26" t="s">
        <v>42</v>
      </c>
      <c r="H8" s="26" t="s">
        <v>58</v>
      </c>
      <c r="I8" s="26" t="s">
        <v>59</v>
      </c>
      <c r="J8" s="27" t="s">
        <v>43</v>
      </c>
      <c r="K8" s="27" t="s">
        <v>44</v>
      </c>
      <c r="L8" s="27" t="s">
        <v>45</v>
      </c>
      <c r="M8" s="27" t="s">
        <v>46</v>
      </c>
      <c r="N8" s="27" t="s">
        <v>47</v>
      </c>
      <c r="O8" s="28" t="s">
        <v>88</v>
      </c>
      <c r="P8" s="28" t="s">
        <v>5</v>
      </c>
    </row>
    <row r="9" spans="1:16" ht="20.100000000000001" customHeight="1">
      <c r="A9" s="115">
        <v>1</v>
      </c>
      <c r="B9" s="115" t="s">
        <v>604</v>
      </c>
      <c r="C9" s="116" t="s">
        <v>605</v>
      </c>
      <c r="D9" s="116" t="s">
        <v>90</v>
      </c>
      <c r="E9" s="115" t="s">
        <v>329</v>
      </c>
      <c r="F9" s="115" t="s">
        <v>92</v>
      </c>
      <c r="G9" s="115" t="s">
        <v>95</v>
      </c>
      <c r="H9" s="115" t="s">
        <v>101</v>
      </c>
      <c r="I9" s="115" t="s">
        <v>371</v>
      </c>
      <c r="J9" s="32">
        <f>VLOOKUP(B9,NGHEDOC!$D$9:$F$216,3,0)</f>
        <v>18</v>
      </c>
      <c r="K9" s="30">
        <f>VLOOKUP(B9,NOI!$C$10:$V$217,8,0)</f>
        <v>13</v>
      </c>
      <c r="L9" s="30">
        <f>VLOOKUP(B9,NGHEDOC!$D$9:$F$216,2,0)</f>
        <v>35</v>
      </c>
      <c r="M9" s="30">
        <f>VLOOKUP(B9,VIET!$C$9:$M$216,9,0)</f>
        <v>5</v>
      </c>
      <c r="N9" s="30">
        <f>SUM(J9:M9)</f>
        <v>71</v>
      </c>
      <c r="O9" s="30" t="str">
        <f>IF(AND(N9&gt;=65,N9&lt;80,J9&gt;0,K9&gt;0,L9&gt;0),"A2",IF(AND(N9&gt;=80,J9&gt;0,K9&gt;0,L9&gt;0),"B1","Không đạt"))</f>
        <v>A2</v>
      </c>
      <c r="P9" s="116"/>
    </row>
    <row r="10" spans="1:16" ht="20.100000000000001" customHeight="1">
      <c r="A10" s="115">
        <v>2</v>
      </c>
      <c r="B10" s="115" t="s">
        <v>609</v>
      </c>
      <c r="C10" s="116" t="s">
        <v>610</v>
      </c>
      <c r="D10" s="116" t="s">
        <v>204</v>
      </c>
      <c r="E10" s="115" t="s">
        <v>611</v>
      </c>
      <c r="F10" s="115" t="s">
        <v>92</v>
      </c>
      <c r="G10" s="115" t="s">
        <v>95</v>
      </c>
      <c r="H10" s="115" t="s">
        <v>99</v>
      </c>
      <c r="I10" s="115" t="s">
        <v>227</v>
      </c>
      <c r="J10" s="32">
        <f>VLOOKUP(B10,NGHEDOC!$D$9:$F$216,3,0)</f>
        <v>19</v>
      </c>
      <c r="K10" s="30">
        <f>VLOOKUP(B10,NOI!$C$10:$V$217,8,0)</f>
        <v>12</v>
      </c>
      <c r="L10" s="30">
        <f>VLOOKUP(B10,NGHEDOC!$D$9:$F$216,2,0)</f>
        <v>39</v>
      </c>
      <c r="M10" s="30">
        <f>VLOOKUP(B10,VIET!$C$9:$M$216,9,0)</f>
        <v>4</v>
      </c>
      <c r="N10" s="30">
        <f>SUM(J10:M10)</f>
        <v>74</v>
      </c>
      <c r="O10" s="30" t="str">
        <f>IF(AND(N10&gt;=65,N10&lt;80,J10&gt;0,K10&gt;0,L10&gt;0),"A2",IF(AND(N10&gt;=80,J10&gt;0,K10&gt;0,L10&gt;0),"B1","Không đạt"))</f>
        <v>A2</v>
      </c>
      <c r="P10" s="116"/>
    </row>
    <row r="11" spans="1:16" ht="20.100000000000001" customHeight="1">
      <c r="A11" s="115">
        <v>3</v>
      </c>
      <c r="B11" s="115" t="s">
        <v>618</v>
      </c>
      <c r="C11" s="116" t="s">
        <v>619</v>
      </c>
      <c r="D11" s="116" t="s">
        <v>620</v>
      </c>
      <c r="E11" s="115" t="s">
        <v>621</v>
      </c>
      <c r="F11" s="115" t="s">
        <v>94</v>
      </c>
      <c r="G11" s="115" t="s">
        <v>95</v>
      </c>
      <c r="H11" s="115" t="s">
        <v>99</v>
      </c>
      <c r="I11" s="115" t="s">
        <v>1280</v>
      </c>
      <c r="J11" s="32">
        <f>VLOOKUP(B11,NGHEDOC!$D$9:$F$216,3,0)</f>
        <v>18</v>
      </c>
      <c r="K11" s="30">
        <f>VLOOKUP(B11,NOI!$C$10:$V$217,8,0)</f>
        <v>12</v>
      </c>
      <c r="L11" s="30">
        <f>VLOOKUP(B11,NGHEDOC!$D$9:$F$216,2,0)</f>
        <v>31</v>
      </c>
      <c r="M11" s="30">
        <f>VLOOKUP(B11,VIET!$C$9:$M$216,9,0)</f>
        <v>5</v>
      </c>
      <c r="N11" s="30">
        <f>SUM(J11:M11)</f>
        <v>66</v>
      </c>
      <c r="O11" s="30" t="str">
        <f>IF(AND(N11&gt;=65,N11&lt;80,J11&gt;0,K11&gt;0,L11&gt;0),"A2",IF(AND(N11&gt;=80,J11&gt;0,K11&gt;0,L11&gt;0),"B1","Không đạt"))</f>
        <v>A2</v>
      </c>
      <c r="P11" s="116"/>
    </row>
    <row r="12" spans="1:16" ht="20.100000000000001" customHeight="1">
      <c r="A12" s="115">
        <v>4</v>
      </c>
      <c r="B12" s="115" t="s">
        <v>653</v>
      </c>
      <c r="C12" s="116" t="s">
        <v>654</v>
      </c>
      <c r="D12" s="116" t="s">
        <v>312</v>
      </c>
      <c r="E12" s="115" t="s">
        <v>655</v>
      </c>
      <c r="F12" s="115" t="s">
        <v>94</v>
      </c>
      <c r="G12" s="115" t="s">
        <v>100</v>
      </c>
      <c r="H12" s="115" t="s">
        <v>96</v>
      </c>
      <c r="I12" s="115" t="s">
        <v>1289</v>
      </c>
      <c r="J12" s="32">
        <f>VLOOKUP(B12,NGHEDOC!$D$9:$F$216,3,0)</f>
        <v>14</v>
      </c>
      <c r="K12" s="30">
        <f>VLOOKUP(B12,NOI!$C$10:$V$217,8,0)</f>
        <v>12</v>
      </c>
      <c r="L12" s="30">
        <f>VLOOKUP(B12,NGHEDOC!$D$9:$F$216,2,0)</f>
        <v>43</v>
      </c>
      <c r="M12" s="30">
        <f>VLOOKUP(B12,VIET!$C$9:$M$216,9,0)</f>
        <v>3</v>
      </c>
      <c r="N12" s="30">
        <f>SUM(J12:M12)</f>
        <v>72</v>
      </c>
      <c r="O12" s="30" t="str">
        <f>IF(AND(N12&gt;=65,N12&lt;80,J12&gt;0,K12&gt;0,L12&gt;0),"A2",IF(AND(N12&gt;=80,J12&gt;0,K12&gt;0,L12&gt;0),"B1","Không đạt"))</f>
        <v>A2</v>
      </c>
      <c r="P12" s="116"/>
    </row>
    <row r="13" spans="1:16" ht="20.100000000000001" customHeight="1">
      <c r="A13" s="115">
        <v>5</v>
      </c>
      <c r="B13" s="115" t="s">
        <v>656</v>
      </c>
      <c r="C13" s="116" t="s">
        <v>199</v>
      </c>
      <c r="D13" s="116" t="s">
        <v>657</v>
      </c>
      <c r="E13" s="115" t="s">
        <v>658</v>
      </c>
      <c r="F13" s="115" t="s">
        <v>92</v>
      </c>
      <c r="G13" s="115" t="s">
        <v>95</v>
      </c>
      <c r="H13" s="115" t="s">
        <v>164</v>
      </c>
      <c r="I13" s="115" t="s">
        <v>374</v>
      </c>
      <c r="J13" s="32">
        <f>VLOOKUP(B13,NGHEDOC!$D$9:$F$216,3,0)</f>
        <v>21</v>
      </c>
      <c r="K13" s="30">
        <f>VLOOKUP(B13,NOI!$C$10:$V$217,8,0)</f>
        <v>11</v>
      </c>
      <c r="L13" s="30">
        <f>VLOOKUP(B13,NGHEDOC!$D$9:$F$216,2,0)</f>
        <v>40</v>
      </c>
      <c r="M13" s="30">
        <f>VLOOKUP(B13,VIET!$C$9:$M$216,9,0)</f>
        <v>5</v>
      </c>
      <c r="N13" s="30">
        <f>SUM(J13:M13)</f>
        <v>77</v>
      </c>
      <c r="O13" s="30" t="str">
        <f>IF(AND(N13&gt;=65,N13&lt;80,J13&gt;0,K13&gt;0,L13&gt;0),"A2",IF(AND(N13&gt;=80,J13&gt;0,K13&gt;0,L13&gt;0),"B1","Không đạt"))</f>
        <v>A2</v>
      </c>
      <c r="P13" s="116"/>
    </row>
    <row r="14" spans="1:16" ht="20.100000000000001" customHeight="1">
      <c r="A14" s="115">
        <v>6</v>
      </c>
      <c r="B14" s="115" t="s">
        <v>665</v>
      </c>
      <c r="C14" s="116" t="s">
        <v>666</v>
      </c>
      <c r="D14" s="116" t="s">
        <v>667</v>
      </c>
      <c r="E14" s="115" t="s">
        <v>668</v>
      </c>
      <c r="F14" s="115" t="s">
        <v>92</v>
      </c>
      <c r="G14" s="115" t="s">
        <v>100</v>
      </c>
      <c r="H14" s="115" t="s">
        <v>96</v>
      </c>
      <c r="I14" s="115" t="s">
        <v>1292</v>
      </c>
      <c r="J14" s="32">
        <f>VLOOKUP(B14,NGHEDOC!$D$9:$F$216,3,0)</f>
        <v>25</v>
      </c>
      <c r="K14" s="30">
        <f>VLOOKUP(B14,NOI!$C$10:$V$217,8,0)</f>
        <v>11</v>
      </c>
      <c r="L14" s="30">
        <f>VLOOKUP(B14,NGHEDOC!$D$9:$F$216,2,0)</f>
        <v>30</v>
      </c>
      <c r="M14" s="30">
        <f>VLOOKUP(B14,VIET!$C$9:$M$216,9,0)</f>
        <v>4</v>
      </c>
      <c r="N14" s="30">
        <f>SUM(J14:M14)</f>
        <v>70</v>
      </c>
      <c r="O14" s="30" t="str">
        <f>IF(AND(N14&gt;=65,N14&lt;80,J14&gt;0,K14&gt;0,L14&gt;0),"A2",IF(AND(N14&gt;=80,J14&gt;0,K14&gt;0,L14&gt;0),"B1","Không đạt"))</f>
        <v>A2</v>
      </c>
      <c r="P14" s="116"/>
    </row>
    <row r="15" spans="1:16" ht="20.100000000000001" customHeight="1">
      <c r="A15" s="115">
        <v>7</v>
      </c>
      <c r="B15" s="115" t="s">
        <v>672</v>
      </c>
      <c r="C15" s="116" t="s">
        <v>673</v>
      </c>
      <c r="D15" s="116" t="s">
        <v>314</v>
      </c>
      <c r="E15" s="115" t="s">
        <v>674</v>
      </c>
      <c r="F15" s="115" t="s">
        <v>92</v>
      </c>
      <c r="G15" s="115" t="s">
        <v>95</v>
      </c>
      <c r="H15" s="115" t="s">
        <v>675</v>
      </c>
      <c r="I15" s="115" t="s">
        <v>364</v>
      </c>
      <c r="J15" s="32">
        <f>VLOOKUP(B15,NGHEDOC!$D$9:$F$216,3,0)</f>
        <v>18</v>
      </c>
      <c r="K15" s="30">
        <f>VLOOKUP(B15,NOI!$C$10:$V$217,8,0)</f>
        <v>14</v>
      </c>
      <c r="L15" s="30">
        <f>VLOOKUP(B15,NGHEDOC!$D$9:$F$216,2,0)</f>
        <v>38</v>
      </c>
      <c r="M15" s="30">
        <f>VLOOKUP(B15,VIET!$C$9:$M$216,9,0)</f>
        <v>3</v>
      </c>
      <c r="N15" s="30">
        <f>SUM(J15:M15)</f>
        <v>73</v>
      </c>
      <c r="O15" s="30" t="str">
        <f>IF(AND(N15&gt;=65,N15&lt;80,J15&gt;0,K15&gt;0,L15&gt;0),"A2",IF(AND(N15&gt;=80,J15&gt;0,K15&gt;0,L15&gt;0),"B1","Không đạt"))</f>
        <v>A2</v>
      </c>
      <c r="P15" s="116"/>
    </row>
    <row r="16" spans="1:16" ht="20.100000000000001" customHeight="1">
      <c r="A16" s="115">
        <v>8</v>
      </c>
      <c r="B16" s="115" t="s">
        <v>685</v>
      </c>
      <c r="C16" s="116" t="s">
        <v>110</v>
      </c>
      <c r="D16" s="116" t="s">
        <v>686</v>
      </c>
      <c r="E16" s="115" t="s">
        <v>687</v>
      </c>
      <c r="F16" s="115" t="s">
        <v>92</v>
      </c>
      <c r="G16" s="115" t="s">
        <v>95</v>
      </c>
      <c r="H16" s="115" t="s">
        <v>99</v>
      </c>
      <c r="I16" s="115" t="s">
        <v>1283</v>
      </c>
      <c r="J16" s="32">
        <f>VLOOKUP(B16,NGHEDOC!$D$9:$F$216,3,0)</f>
        <v>20</v>
      </c>
      <c r="K16" s="30">
        <f>VLOOKUP(B16,NOI!$C$10:$V$217,8,0)</f>
        <v>13</v>
      </c>
      <c r="L16" s="30">
        <f>VLOOKUP(B16,NGHEDOC!$D$9:$F$216,2,0)</f>
        <v>40</v>
      </c>
      <c r="M16" s="30">
        <f>VLOOKUP(B16,VIET!$C$9:$M$216,9,0)</f>
        <v>1</v>
      </c>
      <c r="N16" s="30">
        <f>SUM(J16:M16)</f>
        <v>74</v>
      </c>
      <c r="O16" s="30" t="str">
        <f>IF(AND(N16&gt;=65,N16&lt;80,J16&gt;0,K16&gt;0,L16&gt;0),"A2",IF(AND(N16&gt;=80,J16&gt;0,K16&gt;0,L16&gt;0),"B1","Không đạt"))</f>
        <v>A2</v>
      </c>
      <c r="P16" s="116"/>
    </row>
    <row r="17" spans="1:16" ht="20.100000000000001" customHeight="1">
      <c r="A17" s="115">
        <v>9</v>
      </c>
      <c r="B17" s="115" t="s">
        <v>691</v>
      </c>
      <c r="C17" s="116" t="s">
        <v>692</v>
      </c>
      <c r="D17" s="116" t="s">
        <v>690</v>
      </c>
      <c r="E17" s="115" t="s">
        <v>693</v>
      </c>
      <c r="F17" s="115" t="s">
        <v>94</v>
      </c>
      <c r="G17" s="115" t="s">
        <v>95</v>
      </c>
      <c r="H17" s="115" t="s">
        <v>167</v>
      </c>
      <c r="I17" s="115" t="s">
        <v>236</v>
      </c>
      <c r="J17" s="32">
        <f>VLOOKUP(B17,NGHEDOC!$D$9:$F$216,3,0)</f>
        <v>20</v>
      </c>
      <c r="K17" s="30">
        <f>VLOOKUP(B17,NOI!$C$10:$V$217,8,0)</f>
        <v>13</v>
      </c>
      <c r="L17" s="30">
        <f>VLOOKUP(B17,NGHEDOC!$D$9:$F$216,2,0)</f>
        <v>29</v>
      </c>
      <c r="M17" s="30">
        <f>VLOOKUP(B17,VIET!$C$9:$M$216,9,0)</f>
        <v>5</v>
      </c>
      <c r="N17" s="30">
        <f>SUM(J17:M17)</f>
        <v>67</v>
      </c>
      <c r="O17" s="30" t="str">
        <f>IF(AND(N17&gt;=65,N17&lt;80,J17&gt;0,K17&gt;0,L17&gt;0),"A2",IF(AND(N17&gt;=80,J17&gt;0,K17&gt;0,L17&gt;0),"B1","Không đạt"))</f>
        <v>A2</v>
      </c>
      <c r="P17" s="116"/>
    </row>
    <row r="18" spans="1:16" ht="20.100000000000001" customHeight="1">
      <c r="A18" s="115">
        <v>10</v>
      </c>
      <c r="B18" s="115" t="s">
        <v>699</v>
      </c>
      <c r="C18" s="116" t="s">
        <v>700</v>
      </c>
      <c r="D18" s="116" t="s">
        <v>701</v>
      </c>
      <c r="E18" s="115" t="s">
        <v>702</v>
      </c>
      <c r="F18" s="115" t="s">
        <v>94</v>
      </c>
      <c r="G18" s="115" t="s">
        <v>97</v>
      </c>
      <c r="H18" s="115" t="s">
        <v>229</v>
      </c>
      <c r="I18" s="115" t="s">
        <v>1293</v>
      </c>
      <c r="J18" s="32">
        <f>VLOOKUP(B18,NGHEDOC!$D$9:$F$216,3,0)</f>
        <v>16</v>
      </c>
      <c r="K18" s="30">
        <f>VLOOKUP(B18,NOI!$C$10:$V$217,8,0)</f>
        <v>11</v>
      </c>
      <c r="L18" s="30">
        <f>VLOOKUP(B18,NGHEDOC!$D$9:$F$216,2,0)</f>
        <v>48</v>
      </c>
      <c r="M18" s="30">
        <f>VLOOKUP(B18,VIET!$C$9:$M$216,9,0)</f>
        <v>4</v>
      </c>
      <c r="N18" s="30">
        <f>SUM(J18:M18)</f>
        <v>79</v>
      </c>
      <c r="O18" s="30" t="str">
        <f>IF(AND(N18&gt;=65,N18&lt;80,J18&gt;0,K18&gt;0,L18&gt;0),"A2",IF(AND(N18&gt;=80,J18&gt;0,K18&gt;0,L18&gt;0),"B1","Không đạt"))</f>
        <v>A2</v>
      </c>
      <c r="P18" s="116"/>
    </row>
    <row r="19" spans="1:16" ht="20.100000000000001" customHeight="1">
      <c r="A19" s="115">
        <v>11</v>
      </c>
      <c r="B19" s="115" t="s">
        <v>706</v>
      </c>
      <c r="C19" s="116" t="s">
        <v>337</v>
      </c>
      <c r="D19" s="116" t="s">
        <v>707</v>
      </c>
      <c r="E19" s="115" t="s">
        <v>708</v>
      </c>
      <c r="F19" s="115" t="s">
        <v>92</v>
      </c>
      <c r="G19" s="115" t="s">
        <v>591</v>
      </c>
      <c r="H19" s="115" t="s">
        <v>171</v>
      </c>
      <c r="I19" s="115" t="s">
        <v>1296</v>
      </c>
      <c r="J19" s="32">
        <f>VLOOKUP(B19,NGHEDOC!$D$9:$F$216,3,0)</f>
        <v>10</v>
      </c>
      <c r="K19" s="30">
        <f>VLOOKUP(B19,NOI!$C$10:$V$217,8,0)</f>
        <v>11</v>
      </c>
      <c r="L19" s="30">
        <f>VLOOKUP(B19,NGHEDOC!$D$9:$F$216,2,0)</f>
        <v>48</v>
      </c>
      <c r="M19" s="30">
        <f>VLOOKUP(B19,VIET!$C$9:$M$216,9,0)</f>
        <v>4</v>
      </c>
      <c r="N19" s="30">
        <f>SUM(J19:M19)</f>
        <v>73</v>
      </c>
      <c r="O19" s="30" t="str">
        <f>IF(AND(N19&gt;=65,N19&lt;80,J19&gt;0,K19&gt;0,L19&gt;0),"A2",IF(AND(N19&gt;=80,J19&gt;0,K19&gt;0,L19&gt;0),"B1","Không đạt"))</f>
        <v>A2</v>
      </c>
      <c r="P19" s="116"/>
    </row>
    <row r="20" spans="1:16" ht="20.100000000000001" customHeight="1">
      <c r="A20" s="115">
        <v>12</v>
      </c>
      <c r="B20" s="115" t="s">
        <v>712</v>
      </c>
      <c r="C20" s="116" t="s">
        <v>713</v>
      </c>
      <c r="D20" s="116" t="s">
        <v>714</v>
      </c>
      <c r="E20" s="115" t="s">
        <v>715</v>
      </c>
      <c r="F20" s="115" t="s">
        <v>92</v>
      </c>
      <c r="G20" s="115" t="s">
        <v>95</v>
      </c>
      <c r="H20" s="115" t="s">
        <v>167</v>
      </c>
      <c r="I20" s="115" t="s">
        <v>1281</v>
      </c>
      <c r="J20" s="32">
        <f>VLOOKUP(B20,NGHEDOC!$D$9:$F$216,3,0)</f>
        <v>23</v>
      </c>
      <c r="K20" s="30">
        <f>VLOOKUP(B20,NOI!$C$10:$V$217,8,0)</f>
        <v>12</v>
      </c>
      <c r="L20" s="30">
        <f>VLOOKUP(B20,NGHEDOC!$D$9:$F$216,2,0)</f>
        <v>29</v>
      </c>
      <c r="M20" s="30">
        <f>VLOOKUP(B20,VIET!$C$9:$M$216,9,0)</f>
        <v>5</v>
      </c>
      <c r="N20" s="30">
        <f>SUM(J20:M20)</f>
        <v>69</v>
      </c>
      <c r="O20" s="30" t="str">
        <f>IF(AND(N20&gt;=65,N20&lt;80,J20&gt;0,K20&gt;0,L20&gt;0),"A2",IF(AND(N20&gt;=80,J20&gt;0,K20&gt;0,L20&gt;0),"B1","Không đạt"))</f>
        <v>A2</v>
      </c>
      <c r="P20" s="116"/>
    </row>
    <row r="21" spans="1:16" ht="20.100000000000001" customHeight="1">
      <c r="A21" s="115">
        <v>13</v>
      </c>
      <c r="B21" s="115" t="s">
        <v>725</v>
      </c>
      <c r="C21" s="116" t="s">
        <v>726</v>
      </c>
      <c r="D21" s="116" t="s">
        <v>198</v>
      </c>
      <c r="E21" s="115" t="s">
        <v>233</v>
      </c>
      <c r="F21" s="115" t="s">
        <v>92</v>
      </c>
      <c r="G21" s="115" t="s">
        <v>230</v>
      </c>
      <c r="H21" s="115" t="s">
        <v>99</v>
      </c>
      <c r="I21" s="115" t="s">
        <v>196</v>
      </c>
      <c r="J21" s="32">
        <f>VLOOKUP(B21,NGHEDOC!$D$9:$F$216,3,0)</f>
        <v>23</v>
      </c>
      <c r="K21" s="30">
        <f>VLOOKUP(B21,NOI!$C$10:$V$217,8,0)</f>
        <v>12</v>
      </c>
      <c r="L21" s="30">
        <f>VLOOKUP(B21,NGHEDOC!$D$9:$F$216,2,0)</f>
        <v>31</v>
      </c>
      <c r="M21" s="30">
        <f>VLOOKUP(B21,VIET!$C$9:$M$216,9,0)</f>
        <v>2</v>
      </c>
      <c r="N21" s="30">
        <f>SUM(J21:M21)</f>
        <v>68</v>
      </c>
      <c r="O21" s="30" t="str">
        <f>IF(AND(N21&gt;=65,N21&lt;80,J21&gt;0,K21&gt;0,L21&gt;0),"A2",IF(AND(N21&gt;=80,J21&gt;0,K21&gt;0,L21&gt;0),"B1","Không đạt"))</f>
        <v>A2</v>
      </c>
      <c r="P21" s="116"/>
    </row>
    <row r="22" spans="1:16" ht="20.100000000000001" customHeight="1">
      <c r="A22" s="115">
        <v>14</v>
      </c>
      <c r="B22" s="115" t="s">
        <v>220</v>
      </c>
      <c r="C22" s="116" t="s">
        <v>200</v>
      </c>
      <c r="D22" s="116" t="s">
        <v>201</v>
      </c>
      <c r="E22" s="115" t="s">
        <v>232</v>
      </c>
      <c r="F22" s="115" t="s">
        <v>94</v>
      </c>
      <c r="G22" s="115" t="s">
        <v>97</v>
      </c>
      <c r="H22" s="115" t="s">
        <v>104</v>
      </c>
      <c r="I22" s="115" t="s">
        <v>231</v>
      </c>
      <c r="J22" s="32">
        <f>VLOOKUP(B22,NGHEDOC!$D$9:$F$216,3,0)</f>
        <v>22</v>
      </c>
      <c r="K22" s="30">
        <f>VLOOKUP(B22,NOI!$C$10:$V$217,8,0)</f>
        <v>13</v>
      </c>
      <c r="L22" s="30">
        <f>VLOOKUP(B22,NGHEDOC!$D$9:$F$216,2,0)</f>
        <v>38</v>
      </c>
      <c r="M22" s="30">
        <f>VLOOKUP(B22,VIET!$C$9:$M$216,9,0)</f>
        <v>5</v>
      </c>
      <c r="N22" s="30">
        <f>SUM(J22:M22)</f>
        <v>78</v>
      </c>
      <c r="O22" s="30" t="str">
        <f>IF(AND(N22&gt;=65,N22&lt;80,J22&gt;0,K22&gt;0,L22&gt;0),"A2",IF(AND(N22&gt;=80,J22&gt;0,K22&gt;0,L22&gt;0),"B1","Không đạt"))</f>
        <v>A2</v>
      </c>
      <c r="P22" s="116"/>
    </row>
    <row r="23" spans="1:16" ht="20.100000000000001" customHeight="1">
      <c r="A23" s="115">
        <v>15</v>
      </c>
      <c r="B23" s="115" t="s">
        <v>317</v>
      </c>
      <c r="C23" s="116" t="s">
        <v>63</v>
      </c>
      <c r="D23" s="116" t="s">
        <v>201</v>
      </c>
      <c r="E23" s="115" t="s">
        <v>318</v>
      </c>
      <c r="F23" s="115" t="s">
        <v>94</v>
      </c>
      <c r="G23" s="115" t="s">
        <v>95</v>
      </c>
      <c r="H23" s="115" t="s">
        <v>99</v>
      </c>
      <c r="I23" s="115" t="s">
        <v>176</v>
      </c>
      <c r="J23" s="32">
        <f>VLOOKUP(B23,NGHEDOC!$D$9:$F$216,3,0)</f>
        <v>19</v>
      </c>
      <c r="K23" s="30">
        <f>VLOOKUP(B23,NOI!$C$10:$V$217,8,0)</f>
        <v>12</v>
      </c>
      <c r="L23" s="30">
        <f>VLOOKUP(B23,NGHEDOC!$D$9:$F$216,2,0)</f>
        <v>39</v>
      </c>
      <c r="M23" s="30">
        <f>VLOOKUP(B23,VIET!$C$9:$M$216,9,0)</f>
        <v>4</v>
      </c>
      <c r="N23" s="30">
        <f>SUM(J23:M23)</f>
        <v>74</v>
      </c>
      <c r="O23" s="30" t="str">
        <f>IF(AND(N23&gt;=65,N23&lt;80,J23&gt;0,K23&gt;0,L23&gt;0),"A2",IF(AND(N23&gt;=80,J23&gt;0,K23&gt;0,L23&gt;0),"B1","Không đạt"))</f>
        <v>A2</v>
      </c>
      <c r="P23" s="116"/>
    </row>
    <row r="24" spans="1:16" ht="20.100000000000001" customHeight="1">
      <c r="A24" s="115">
        <v>16</v>
      </c>
      <c r="B24" s="121" t="s">
        <v>759</v>
      </c>
      <c r="C24" s="122" t="s">
        <v>760</v>
      </c>
      <c r="D24" s="122" t="s">
        <v>205</v>
      </c>
      <c r="E24" s="126" t="s">
        <v>1402</v>
      </c>
      <c r="F24" s="121" t="s">
        <v>92</v>
      </c>
      <c r="G24" s="121" t="s">
        <v>230</v>
      </c>
      <c r="H24" s="121" t="s">
        <v>99</v>
      </c>
      <c r="I24" s="121" t="s">
        <v>1301</v>
      </c>
      <c r="J24" s="32">
        <f>VLOOKUP(B24,NGHEDOC!$D$9:$F$216,3,0)</f>
        <v>23</v>
      </c>
      <c r="K24" s="30">
        <f>VLOOKUP(B24,NOI!$C$10:$V$217,8,0)</f>
        <v>8</v>
      </c>
      <c r="L24" s="30">
        <f>VLOOKUP(B24,NGHEDOC!$D$9:$F$216,2,0)</f>
        <v>33</v>
      </c>
      <c r="M24" s="30">
        <f>VLOOKUP(B24,VIET!$C$9:$M$216,9,0)</f>
        <v>1</v>
      </c>
      <c r="N24" s="30">
        <f>SUM(J24:M24)</f>
        <v>65</v>
      </c>
      <c r="O24" s="30" t="str">
        <f>IF(AND(N24&gt;=65,N24&lt;80,J24&gt;0,K24&gt;0,L24&gt;0),"A2",IF(AND(N24&gt;=80,J24&gt;0,K24&gt;0,L24&gt;0),"B1","Không đạt"))</f>
        <v>A2</v>
      </c>
      <c r="P24" s="122"/>
    </row>
    <row r="25" spans="1:16" ht="20.100000000000001" customHeight="1">
      <c r="A25" s="115">
        <v>17</v>
      </c>
      <c r="B25" s="115" t="s">
        <v>772</v>
      </c>
      <c r="C25" s="116" t="s">
        <v>773</v>
      </c>
      <c r="D25" s="116" t="s">
        <v>774</v>
      </c>
      <c r="E25" s="115" t="s">
        <v>775</v>
      </c>
      <c r="F25" s="115" t="s">
        <v>94</v>
      </c>
      <c r="G25" s="115" t="s">
        <v>170</v>
      </c>
      <c r="H25" s="115" t="s">
        <v>104</v>
      </c>
      <c r="I25" s="115" t="s">
        <v>1293</v>
      </c>
      <c r="J25" s="32">
        <f>VLOOKUP(B25,NGHEDOC!$D$9:$F$216,3,0)</f>
        <v>19</v>
      </c>
      <c r="K25" s="30">
        <f>VLOOKUP(B25,NOI!$C$10:$V$217,8,0)</f>
        <v>7</v>
      </c>
      <c r="L25" s="30">
        <f>VLOOKUP(B25,NGHEDOC!$D$9:$F$216,2,0)</f>
        <v>37</v>
      </c>
      <c r="M25" s="30">
        <f>VLOOKUP(B25,VIET!$C$9:$M$216,9,0)</f>
        <v>5</v>
      </c>
      <c r="N25" s="30">
        <f>SUM(J25:M25)</f>
        <v>68</v>
      </c>
      <c r="O25" s="30" t="str">
        <f>IF(AND(N25&gt;=65,N25&lt;80,J25&gt;0,K25&gt;0,L25&gt;0),"A2",IF(AND(N25&gt;=80,J25&gt;0,K25&gt;0,L25&gt;0),"B1","Không đạt"))</f>
        <v>A2</v>
      </c>
      <c r="P25" s="116"/>
    </row>
    <row r="26" spans="1:16" ht="20.100000000000001" customHeight="1">
      <c r="A26" s="115">
        <v>18</v>
      </c>
      <c r="B26" s="115" t="s">
        <v>785</v>
      </c>
      <c r="C26" s="116" t="s">
        <v>786</v>
      </c>
      <c r="D26" s="116" t="s">
        <v>787</v>
      </c>
      <c r="E26" s="115" t="s">
        <v>788</v>
      </c>
      <c r="F26" s="115" t="s">
        <v>92</v>
      </c>
      <c r="G26" s="115" t="s">
        <v>95</v>
      </c>
      <c r="H26" s="115" t="s">
        <v>99</v>
      </c>
      <c r="I26" s="115" t="s">
        <v>1281</v>
      </c>
      <c r="J26" s="32">
        <f>VLOOKUP(B26,NGHEDOC!$D$9:$F$216,3,0)</f>
        <v>21</v>
      </c>
      <c r="K26" s="30">
        <f>VLOOKUP(B26,NOI!$C$10:$V$217,8,0)</f>
        <v>10</v>
      </c>
      <c r="L26" s="30">
        <f>VLOOKUP(B26,NGHEDOC!$D$9:$F$216,2,0)</f>
        <v>42</v>
      </c>
      <c r="M26" s="30">
        <f>VLOOKUP(B26,VIET!$C$9:$M$216,9,0)</f>
        <v>5</v>
      </c>
      <c r="N26" s="30">
        <f>SUM(J26:M26)</f>
        <v>78</v>
      </c>
      <c r="O26" s="30" t="str">
        <f>IF(AND(N26&gt;=65,N26&lt;80,J26&gt;0,K26&gt;0,L26&gt;0),"A2",IF(AND(N26&gt;=80,J26&gt;0,K26&gt;0,L26&gt;0),"B1","Không đạt"))</f>
        <v>A2</v>
      </c>
      <c r="P26" s="116"/>
    </row>
    <row r="27" spans="1:16" ht="20.100000000000001" customHeight="1">
      <c r="A27" s="115">
        <v>19</v>
      </c>
      <c r="B27" s="115" t="s">
        <v>822</v>
      </c>
      <c r="C27" s="116" t="s">
        <v>823</v>
      </c>
      <c r="D27" s="116" t="s">
        <v>326</v>
      </c>
      <c r="E27" s="115" t="s">
        <v>824</v>
      </c>
      <c r="F27" s="115" t="s">
        <v>94</v>
      </c>
      <c r="G27" s="115" t="s">
        <v>95</v>
      </c>
      <c r="H27" s="115" t="s">
        <v>167</v>
      </c>
      <c r="I27" s="115" t="s">
        <v>227</v>
      </c>
      <c r="J27" s="32">
        <f>VLOOKUP(B27,NGHEDOC!$D$9:$F$216,3,0)</f>
        <v>17</v>
      </c>
      <c r="K27" s="30">
        <f>VLOOKUP(B27,NOI!$C$10:$V$217,8,0)</f>
        <v>12</v>
      </c>
      <c r="L27" s="30">
        <f>VLOOKUP(B27,NGHEDOC!$D$9:$F$216,2,0)</f>
        <v>45</v>
      </c>
      <c r="M27" s="30">
        <f>VLOOKUP(B27,VIET!$C$9:$M$216,9,0)</f>
        <v>5</v>
      </c>
      <c r="N27" s="30">
        <f>SUM(J27:M27)</f>
        <v>79</v>
      </c>
      <c r="O27" s="30" t="str">
        <f>IF(AND(N27&gt;=65,N27&lt;80,J27&gt;0,K27&gt;0,L27&gt;0),"A2",IF(AND(N27&gt;=80,J27&gt;0,K27&gt;0,L27&gt;0),"B1","Không đạt"))</f>
        <v>A2</v>
      </c>
      <c r="P27" s="116"/>
    </row>
    <row r="28" spans="1:16" ht="20.100000000000001" customHeight="1">
      <c r="A28" s="115">
        <v>20</v>
      </c>
      <c r="B28" s="115" t="s">
        <v>828</v>
      </c>
      <c r="C28" s="116" t="s">
        <v>829</v>
      </c>
      <c r="D28" s="116" t="s">
        <v>326</v>
      </c>
      <c r="E28" s="115" t="s">
        <v>233</v>
      </c>
      <c r="F28" s="115" t="s">
        <v>94</v>
      </c>
      <c r="G28" s="115" t="s">
        <v>95</v>
      </c>
      <c r="H28" s="115" t="s">
        <v>99</v>
      </c>
      <c r="I28" s="115" t="s">
        <v>1298</v>
      </c>
      <c r="J28" s="32">
        <f>VLOOKUP(B28,NGHEDOC!$D$9:$F$216,3,0)</f>
        <v>15</v>
      </c>
      <c r="K28" s="30">
        <f>VLOOKUP(B28,NOI!$C$10:$V$217,8,0)</f>
        <v>9</v>
      </c>
      <c r="L28" s="30">
        <f>VLOOKUP(B28,NGHEDOC!$D$9:$F$216,2,0)</f>
        <v>41</v>
      </c>
      <c r="M28" s="30">
        <f>VLOOKUP(B28,VIET!$C$9:$M$216,9,0)</f>
        <v>1</v>
      </c>
      <c r="N28" s="30">
        <f>SUM(J28:M28)</f>
        <v>66</v>
      </c>
      <c r="O28" s="30" t="str">
        <f>IF(AND(N28&gt;=65,N28&lt;80,J28&gt;0,K28&gt;0,L28&gt;0),"A2",IF(AND(N28&gt;=80,J28&gt;0,K28&gt;0,L28&gt;0),"B1","Không đạt"))</f>
        <v>A2</v>
      </c>
      <c r="P28" s="116"/>
    </row>
    <row r="29" spans="1:16" ht="20.100000000000001" customHeight="1">
      <c r="A29" s="115">
        <v>21</v>
      </c>
      <c r="B29" s="115" t="s">
        <v>853</v>
      </c>
      <c r="C29" s="116" t="s">
        <v>854</v>
      </c>
      <c r="D29" s="116" t="s">
        <v>855</v>
      </c>
      <c r="E29" s="115" t="s">
        <v>856</v>
      </c>
      <c r="F29" s="115" t="s">
        <v>92</v>
      </c>
      <c r="G29" s="115" t="s">
        <v>97</v>
      </c>
      <c r="H29" s="115" t="s">
        <v>103</v>
      </c>
      <c r="I29" s="115" t="s">
        <v>1309</v>
      </c>
      <c r="J29" s="32">
        <f>VLOOKUP(B29,NGHEDOC!$D$9:$F$216,3,0)</f>
        <v>16</v>
      </c>
      <c r="K29" s="30">
        <f>VLOOKUP(B29,NOI!$C$10:$V$217,8,0)</f>
        <v>9</v>
      </c>
      <c r="L29" s="30">
        <f>VLOOKUP(B29,NGHEDOC!$D$9:$F$216,2,0)</f>
        <v>38</v>
      </c>
      <c r="M29" s="30">
        <f>VLOOKUP(B29,VIET!$C$9:$M$216,9,0)</f>
        <v>2</v>
      </c>
      <c r="N29" s="30">
        <f>SUM(J29:M29)</f>
        <v>65</v>
      </c>
      <c r="O29" s="30" t="str">
        <f>IF(AND(N29&gt;=65,N29&lt;80,J29&gt;0,K29&gt;0,L29&gt;0),"A2",IF(AND(N29&gt;=80,J29&gt;0,K29&gt;0,L29&gt;0),"B1","Không đạt"))</f>
        <v>A2</v>
      </c>
      <c r="P29" s="116"/>
    </row>
    <row r="30" spans="1:16" ht="20.100000000000001" customHeight="1">
      <c r="A30" s="115">
        <v>22</v>
      </c>
      <c r="B30" s="115" t="s">
        <v>865</v>
      </c>
      <c r="C30" s="116" t="s">
        <v>309</v>
      </c>
      <c r="D30" s="116" t="s">
        <v>866</v>
      </c>
      <c r="E30" s="115" t="s">
        <v>867</v>
      </c>
      <c r="F30" s="115" t="s">
        <v>94</v>
      </c>
      <c r="G30" s="115" t="s">
        <v>97</v>
      </c>
      <c r="H30" s="115" t="s">
        <v>102</v>
      </c>
      <c r="I30" s="115" t="s">
        <v>227</v>
      </c>
      <c r="J30" s="32">
        <f>VLOOKUP(B30,NGHEDOC!$D$9:$F$216,3,0)</f>
        <v>16</v>
      </c>
      <c r="K30" s="30">
        <f>VLOOKUP(B30,NOI!$C$10:$V$217,8,0)</f>
        <v>12</v>
      </c>
      <c r="L30" s="30">
        <f>VLOOKUP(B30,NGHEDOC!$D$9:$F$216,2,0)</f>
        <v>40</v>
      </c>
      <c r="M30" s="30">
        <f>VLOOKUP(B30,VIET!$C$9:$M$216,9,0)</f>
        <v>4</v>
      </c>
      <c r="N30" s="30">
        <f>SUM(J30:M30)</f>
        <v>72</v>
      </c>
      <c r="O30" s="30" t="str">
        <f>IF(AND(N30&gt;=65,N30&lt;80,J30&gt;0,K30&gt;0,L30&gt;0),"A2",IF(AND(N30&gt;=80,J30&gt;0,K30&gt;0,L30&gt;0),"B1","Không đạt"))</f>
        <v>A2</v>
      </c>
      <c r="P30" s="116"/>
    </row>
    <row r="31" spans="1:16" ht="20.100000000000001" customHeight="1">
      <c r="A31" s="115">
        <v>23</v>
      </c>
      <c r="B31" s="115" t="s">
        <v>868</v>
      </c>
      <c r="C31" s="116" t="s">
        <v>869</v>
      </c>
      <c r="D31" s="116" t="s">
        <v>189</v>
      </c>
      <c r="E31" s="115" t="s">
        <v>870</v>
      </c>
      <c r="F31" s="115" t="s">
        <v>94</v>
      </c>
      <c r="G31" s="115" t="s">
        <v>97</v>
      </c>
      <c r="H31" s="115" t="s">
        <v>99</v>
      </c>
      <c r="I31" s="115" t="s">
        <v>235</v>
      </c>
      <c r="J31" s="32">
        <f>VLOOKUP(B31,NGHEDOC!$D$9:$F$216,3,0)</f>
        <v>24</v>
      </c>
      <c r="K31" s="30">
        <f>VLOOKUP(B31,NOI!$C$10:$V$217,8,0)</f>
        <v>11</v>
      </c>
      <c r="L31" s="30">
        <f>VLOOKUP(B31,NGHEDOC!$D$9:$F$216,2,0)</f>
        <v>38</v>
      </c>
      <c r="M31" s="30">
        <f>VLOOKUP(B31,VIET!$C$9:$M$216,9,0)</f>
        <v>5</v>
      </c>
      <c r="N31" s="30">
        <f>SUM(J31:M31)</f>
        <v>78</v>
      </c>
      <c r="O31" s="30" t="str">
        <f>IF(AND(N31&gt;=65,N31&lt;80,J31&gt;0,K31&gt;0,L31&gt;0),"A2",IF(AND(N31&gt;=80,J31&gt;0,K31&gt;0,L31&gt;0),"B1","Không đạt"))</f>
        <v>A2</v>
      </c>
      <c r="P31" s="116"/>
    </row>
    <row r="32" spans="1:16" ht="20.100000000000001" customHeight="1">
      <c r="A32" s="115">
        <v>24</v>
      </c>
      <c r="B32" s="115" t="s">
        <v>876</v>
      </c>
      <c r="C32" s="116" t="s">
        <v>200</v>
      </c>
      <c r="D32" s="116" t="s">
        <v>877</v>
      </c>
      <c r="E32" s="115" t="s">
        <v>878</v>
      </c>
      <c r="F32" s="115" t="s">
        <v>94</v>
      </c>
      <c r="G32" s="115" t="s">
        <v>879</v>
      </c>
      <c r="H32" s="115" t="s">
        <v>98</v>
      </c>
      <c r="I32" s="115" t="s">
        <v>1291</v>
      </c>
      <c r="J32" s="32">
        <f>VLOOKUP(B32,NGHEDOC!$D$9:$F$216,3,0)</f>
        <v>21</v>
      </c>
      <c r="K32" s="30">
        <f>VLOOKUP(B32,NOI!$C$10:$V$217,8,0)</f>
        <v>10</v>
      </c>
      <c r="L32" s="30">
        <f>VLOOKUP(B32,NGHEDOC!$D$9:$F$216,2,0)</f>
        <v>42</v>
      </c>
      <c r="M32" s="30">
        <f>VLOOKUP(B32,VIET!$C$9:$M$216,9,0)</f>
        <v>5</v>
      </c>
      <c r="N32" s="30">
        <f>SUM(J32:M32)</f>
        <v>78</v>
      </c>
      <c r="O32" s="30" t="str">
        <f>IF(AND(N32&gt;=65,N32&lt;80,J32&gt;0,K32&gt;0,L32&gt;0),"A2",IF(AND(N32&gt;=80,J32&gt;0,K32&gt;0,L32&gt;0),"B1","Không đạt"))</f>
        <v>A2</v>
      </c>
      <c r="P32" s="116"/>
    </row>
    <row r="33" spans="1:16" ht="20.100000000000001" customHeight="1">
      <c r="A33" s="115">
        <v>25</v>
      </c>
      <c r="B33" s="115" t="s">
        <v>892</v>
      </c>
      <c r="C33" s="116" t="s">
        <v>893</v>
      </c>
      <c r="D33" s="116" t="s">
        <v>152</v>
      </c>
      <c r="E33" s="115" t="s">
        <v>894</v>
      </c>
      <c r="F33" s="115" t="s">
        <v>94</v>
      </c>
      <c r="G33" s="115" t="s">
        <v>95</v>
      </c>
      <c r="H33" s="115" t="s">
        <v>99</v>
      </c>
      <c r="I33" s="115" t="s">
        <v>176</v>
      </c>
      <c r="J33" s="32">
        <f>VLOOKUP(B33,NGHEDOC!$D$9:$F$216,3,0)</f>
        <v>14</v>
      </c>
      <c r="K33" s="30">
        <f>VLOOKUP(B33,NOI!$C$10:$V$217,8,0)</f>
        <v>12</v>
      </c>
      <c r="L33" s="30">
        <f>VLOOKUP(B33,NGHEDOC!$D$9:$F$216,2,0)</f>
        <v>41</v>
      </c>
      <c r="M33" s="30">
        <f>VLOOKUP(B33,VIET!$C$9:$M$216,9,0)</f>
        <v>4</v>
      </c>
      <c r="N33" s="30">
        <f>SUM(J33:M33)</f>
        <v>71</v>
      </c>
      <c r="O33" s="30" t="str">
        <f>IF(AND(N33&gt;=65,N33&lt;80,J33&gt;0,K33&gt;0,L33&gt;0),"A2",IF(AND(N33&gt;=80,J33&gt;0,K33&gt;0,L33&gt;0),"B1","Không đạt"))</f>
        <v>A2</v>
      </c>
      <c r="P33" s="116"/>
    </row>
    <row r="34" spans="1:16" ht="20.100000000000001" customHeight="1">
      <c r="A34" s="115">
        <v>26</v>
      </c>
      <c r="B34" s="115" t="s">
        <v>897</v>
      </c>
      <c r="C34" s="116" t="s">
        <v>110</v>
      </c>
      <c r="D34" s="116" t="s">
        <v>92</v>
      </c>
      <c r="E34" s="115" t="s">
        <v>898</v>
      </c>
      <c r="F34" s="115" t="s">
        <v>92</v>
      </c>
      <c r="G34" s="115" t="s">
        <v>95</v>
      </c>
      <c r="H34" s="115" t="s">
        <v>99</v>
      </c>
      <c r="I34" s="115" t="s">
        <v>1280</v>
      </c>
      <c r="J34" s="32">
        <f>VLOOKUP(B34,NGHEDOC!$D$9:$F$216,3,0)</f>
        <v>14</v>
      </c>
      <c r="K34" s="30">
        <f>VLOOKUP(B34,NOI!$C$10:$V$217,8,0)</f>
        <v>12</v>
      </c>
      <c r="L34" s="30">
        <f>VLOOKUP(B34,NGHEDOC!$D$9:$F$216,2,0)</f>
        <v>38</v>
      </c>
      <c r="M34" s="30">
        <f>VLOOKUP(B34,VIET!$C$9:$M$216,9,0)</f>
        <v>2</v>
      </c>
      <c r="N34" s="30">
        <f>SUM(J34:M34)</f>
        <v>66</v>
      </c>
      <c r="O34" s="30" t="str">
        <f>IF(AND(N34&gt;=65,N34&lt;80,J34&gt;0,K34&gt;0,L34&gt;0),"A2",IF(AND(N34&gt;=80,J34&gt;0,K34&gt;0,L34&gt;0),"B1","Không đạt"))</f>
        <v>A2</v>
      </c>
      <c r="P34" s="116"/>
    </row>
    <row r="35" spans="1:16" ht="20.100000000000001" customHeight="1">
      <c r="A35" s="115">
        <v>27</v>
      </c>
      <c r="B35" s="115" t="s">
        <v>907</v>
      </c>
      <c r="C35" s="116" t="s">
        <v>908</v>
      </c>
      <c r="D35" s="116" t="s">
        <v>909</v>
      </c>
      <c r="E35" s="115" t="s">
        <v>910</v>
      </c>
      <c r="F35" s="115" t="s">
        <v>92</v>
      </c>
      <c r="G35" s="115" t="s">
        <v>95</v>
      </c>
      <c r="H35" s="115" t="s">
        <v>169</v>
      </c>
      <c r="I35" s="115" t="s">
        <v>1313</v>
      </c>
      <c r="J35" s="32">
        <f>VLOOKUP(B35,NGHEDOC!$D$9:$F$216,3,0)</f>
        <v>23</v>
      </c>
      <c r="K35" s="30">
        <f>VLOOKUP(B35,NOI!$C$10:$V$217,8,0)</f>
        <v>11</v>
      </c>
      <c r="L35" s="30">
        <f>VLOOKUP(B35,NGHEDOC!$D$9:$F$216,2,0)</f>
        <v>42</v>
      </c>
      <c r="M35" s="30">
        <f>VLOOKUP(B35,VIET!$C$9:$M$216,9,0)</f>
        <v>3</v>
      </c>
      <c r="N35" s="30">
        <f>SUM(J35:M35)</f>
        <v>79</v>
      </c>
      <c r="O35" s="30" t="str">
        <f>IF(AND(N35&gt;=65,N35&lt;80,J35&gt;0,K35&gt;0,L35&gt;0),"A2",IF(AND(N35&gt;=80,J35&gt;0,K35&gt;0,L35&gt;0),"B1","Không đạt"))</f>
        <v>A2</v>
      </c>
      <c r="P35" s="116"/>
    </row>
    <row r="36" spans="1:16" ht="20.100000000000001" customHeight="1">
      <c r="A36" s="115">
        <v>28</v>
      </c>
      <c r="B36" s="115" t="s">
        <v>917</v>
      </c>
      <c r="C36" s="116" t="s">
        <v>346</v>
      </c>
      <c r="D36" s="116" t="s">
        <v>332</v>
      </c>
      <c r="E36" s="115" t="s">
        <v>918</v>
      </c>
      <c r="F36" s="115" t="s">
        <v>94</v>
      </c>
      <c r="G36" s="115" t="s">
        <v>95</v>
      </c>
      <c r="H36" s="115" t="s">
        <v>99</v>
      </c>
      <c r="I36" s="115" t="s">
        <v>1281</v>
      </c>
      <c r="J36" s="32">
        <f>VLOOKUP(B36,NGHEDOC!$D$9:$F$216,3,0)</f>
        <v>23</v>
      </c>
      <c r="K36" s="30">
        <f>VLOOKUP(B36,NOI!$C$10:$V$217,8,0)</f>
        <v>12</v>
      </c>
      <c r="L36" s="30">
        <f>VLOOKUP(B36,NGHEDOC!$D$9:$F$216,2,0)</f>
        <v>38</v>
      </c>
      <c r="M36" s="30">
        <f>VLOOKUP(B36,VIET!$C$9:$M$216,9,0)</f>
        <v>4</v>
      </c>
      <c r="N36" s="30">
        <f>SUM(J36:M36)</f>
        <v>77</v>
      </c>
      <c r="O36" s="30" t="str">
        <f>IF(AND(N36&gt;=65,N36&lt;80,J36&gt;0,K36&gt;0,L36&gt;0),"A2",IF(AND(N36&gt;=80,J36&gt;0,K36&gt;0,L36&gt;0),"B1","Không đạt"))</f>
        <v>A2</v>
      </c>
      <c r="P36" s="116"/>
    </row>
    <row r="37" spans="1:16" ht="20.100000000000001" customHeight="1">
      <c r="A37" s="115">
        <v>29</v>
      </c>
      <c r="B37" s="115" t="s">
        <v>920</v>
      </c>
      <c r="C37" s="116" t="s">
        <v>921</v>
      </c>
      <c r="D37" s="116" t="s">
        <v>922</v>
      </c>
      <c r="E37" s="115" t="s">
        <v>882</v>
      </c>
      <c r="F37" s="115" t="s">
        <v>94</v>
      </c>
      <c r="G37" s="115" t="s">
        <v>100</v>
      </c>
      <c r="H37" s="115" t="s">
        <v>96</v>
      </c>
      <c r="I37" s="115" t="s">
        <v>374</v>
      </c>
      <c r="J37" s="32">
        <f>VLOOKUP(B37,NGHEDOC!$D$9:$F$216,3,0)</f>
        <v>18</v>
      </c>
      <c r="K37" s="30">
        <f>VLOOKUP(B37,NOI!$C$10:$V$217,8,0)</f>
        <v>13</v>
      </c>
      <c r="L37" s="30">
        <f>VLOOKUP(B37,NGHEDOC!$D$9:$F$216,2,0)</f>
        <v>38</v>
      </c>
      <c r="M37" s="30">
        <f>VLOOKUP(B37,VIET!$C$9:$M$216,9,0)</f>
        <v>5</v>
      </c>
      <c r="N37" s="30">
        <f>SUM(J37:M37)</f>
        <v>74</v>
      </c>
      <c r="O37" s="30" t="str">
        <f>IF(AND(N37&gt;=65,N37&lt;80,J37&gt;0,K37&gt;0,L37&gt;0),"A2",IF(AND(N37&gt;=80,J37&gt;0,K37&gt;0,L37&gt;0),"B1","Không đạt"))</f>
        <v>A2</v>
      </c>
      <c r="P37" s="116"/>
    </row>
    <row r="38" spans="1:16" ht="20.100000000000001" customHeight="1">
      <c r="A38" s="115">
        <v>30</v>
      </c>
      <c r="B38" s="115" t="s">
        <v>924</v>
      </c>
      <c r="C38" s="116" t="s">
        <v>63</v>
      </c>
      <c r="D38" s="116" t="s">
        <v>925</v>
      </c>
      <c r="E38" s="115" t="s">
        <v>926</v>
      </c>
      <c r="F38" s="115" t="s">
        <v>94</v>
      </c>
      <c r="G38" s="115" t="s">
        <v>95</v>
      </c>
      <c r="H38" s="115" t="s">
        <v>105</v>
      </c>
      <c r="I38" s="115" t="s">
        <v>1281</v>
      </c>
      <c r="J38" s="32">
        <f>VLOOKUP(B38,NGHEDOC!$D$9:$F$216,3,0)</f>
        <v>23</v>
      </c>
      <c r="K38" s="30">
        <f>VLOOKUP(B38,NOI!$C$10:$V$217,8,0)</f>
        <v>14</v>
      </c>
      <c r="L38" s="30">
        <f>VLOOKUP(B38,NGHEDOC!$D$9:$F$216,2,0)</f>
        <v>30</v>
      </c>
      <c r="M38" s="30">
        <f>VLOOKUP(B38,VIET!$C$9:$M$216,9,0)</f>
        <v>3</v>
      </c>
      <c r="N38" s="30">
        <f>SUM(J38:M38)</f>
        <v>70</v>
      </c>
      <c r="O38" s="30" t="str">
        <f>IF(AND(N38&gt;=65,N38&lt;80,J38&gt;0,K38&gt;0,L38&gt;0),"A2",IF(AND(N38&gt;=80,J38&gt;0,K38&gt;0,L38&gt;0),"B1","Không đạt"))</f>
        <v>A2</v>
      </c>
      <c r="P38" s="116"/>
    </row>
    <row r="39" spans="1:16" ht="20.100000000000001" customHeight="1">
      <c r="A39" s="115">
        <v>31</v>
      </c>
      <c r="B39" s="115" t="s">
        <v>931</v>
      </c>
      <c r="C39" s="116" t="s">
        <v>932</v>
      </c>
      <c r="D39" s="116" t="s">
        <v>933</v>
      </c>
      <c r="E39" s="115" t="s">
        <v>934</v>
      </c>
      <c r="F39" s="115" t="s">
        <v>92</v>
      </c>
      <c r="G39" s="115" t="s">
        <v>97</v>
      </c>
      <c r="H39" s="115" t="s">
        <v>96</v>
      </c>
      <c r="I39" s="115" t="s">
        <v>196</v>
      </c>
      <c r="J39" s="32">
        <f>VLOOKUP(B39,NGHEDOC!$D$9:$F$216,3,0)</f>
        <v>22</v>
      </c>
      <c r="K39" s="30">
        <f>VLOOKUP(B39,NOI!$C$10:$V$217,8,0)</f>
        <v>12</v>
      </c>
      <c r="L39" s="30">
        <f>VLOOKUP(B39,NGHEDOC!$D$9:$F$216,2,0)</f>
        <v>43</v>
      </c>
      <c r="M39" s="30">
        <f>VLOOKUP(B39,VIET!$C$9:$M$216,9,0)</f>
        <v>2</v>
      </c>
      <c r="N39" s="30">
        <f>SUM(J39:M39)</f>
        <v>79</v>
      </c>
      <c r="O39" s="30" t="str">
        <f>IF(AND(N39&gt;=65,N39&lt;80,J39&gt;0,K39&gt;0,L39&gt;0),"A2",IF(AND(N39&gt;=80,J39&gt;0,K39&gt;0,L39&gt;0),"B1","Không đạt"))</f>
        <v>A2</v>
      </c>
      <c r="P39" s="116"/>
    </row>
    <row r="40" spans="1:16" ht="20.100000000000001" customHeight="1">
      <c r="A40" s="115">
        <v>32</v>
      </c>
      <c r="B40" s="115" t="s">
        <v>949</v>
      </c>
      <c r="C40" s="116" t="s">
        <v>950</v>
      </c>
      <c r="D40" s="116" t="s">
        <v>951</v>
      </c>
      <c r="E40" s="115" t="s">
        <v>593</v>
      </c>
      <c r="F40" s="115" t="s">
        <v>92</v>
      </c>
      <c r="G40" s="115" t="s">
        <v>97</v>
      </c>
      <c r="H40" s="115" t="s">
        <v>99</v>
      </c>
      <c r="I40" s="115" t="s">
        <v>1289</v>
      </c>
      <c r="J40" s="32">
        <f>VLOOKUP(B40,NGHEDOC!$D$9:$F$216,3,0)</f>
        <v>20</v>
      </c>
      <c r="K40" s="30">
        <f>VLOOKUP(B40,NOI!$C$10:$V$217,8,0)</f>
        <v>12</v>
      </c>
      <c r="L40" s="30">
        <f>VLOOKUP(B40,NGHEDOC!$D$9:$F$216,2,0)</f>
        <v>44</v>
      </c>
      <c r="M40" s="30">
        <f>VLOOKUP(B40,VIET!$C$9:$M$216,9,0)</f>
        <v>3</v>
      </c>
      <c r="N40" s="30">
        <f>SUM(J40:M40)</f>
        <v>79</v>
      </c>
      <c r="O40" s="30" t="str">
        <f>IF(AND(N40&gt;=65,N40&lt;80,J40&gt;0,K40&gt;0,L40&gt;0),"A2",IF(AND(N40&gt;=80,J40&gt;0,K40&gt;0,L40&gt;0),"B1","Không đạt"))</f>
        <v>A2</v>
      </c>
      <c r="P40" s="116"/>
    </row>
    <row r="41" spans="1:16" ht="20.100000000000001" customHeight="1">
      <c r="A41" s="115">
        <v>33</v>
      </c>
      <c r="B41" s="115" t="s">
        <v>962</v>
      </c>
      <c r="C41" s="116" t="s">
        <v>963</v>
      </c>
      <c r="D41" s="116" t="s">
        <v>344</v>
      </c>
      <c r="E41" s="115" t="s">
        <v>964</v>
      </c>
      <c r="F41" s="115" t="s">
        <v>94</v>
      </c>
      <c r="G41" s="115" t="s">
        <v>95</v>
      </c>
      <c r="H41" s="115" t="s">
        <v>99</v>
      </c>
      <c r="I41" s="115" t="s">
        <v>1289</v>
      </c>
      <c r="J41" s="32">
        <f>VLOOKUP(B41,NGHEDOC!$D$9:$F$216,3,0)</f>
        <v>15</v>
      </c>
      <c r="K41" s="30">
        <f>VLOOKUP(B41,NOI!$C$10:$V$217,8,0)</f>
        <v>13</v>
      </c>
      <c r="L41" s="30">
        <f>VLOOKUP(B41,NGHEDOC!$D$9:$F$216,2,0)</f>
        <v>45</v>
      </c>
      <c r="M41" s="30">
        <f>VLOOKUP(B41,VIET!$C$9:$M$216,9,0)</f>
        <v>4</v>
      </c>
      <c r="N41" s="30">
        <f>SUM(J41:M41)</f>
        <v>77</v>
      </c>
      <c r="O41" s="30" t="str">
        <f>IF(AND(N41&gt;=65,N41&lt;80,J41&gt;0,K41&gt;0,L41&gt;0),"A2",IF(AND(N41&gt;=80,J41&gt;0,K41&gt;0,L41&gt;0),"B1","Không đạt"))</f>
        <v>A2</v>
      </c>
      <c r="P41" s="116"/>
    </row>
    <row r="42" spans="1:16" ht="20.100000000000001" customHeight="1">
      <c r="A42" s="115">
        <v>34</v>
      </c>
      <c r="B42" s="115" t="s">
        <v>970</v>
      </c>
      <c r="C42" s="116" t="s">
        <v>937</v>
      </c>
      <c r="D42" s="116" t="s">
        <v>971</v>
      </c>
      <c r="E42" s="115" t="s">
        <v>972</v>
      </c>
      <c r="F42" s="115" t="s">
        <v>94</v>
      </c>
      <c r="G42" s="115" t="s">
        <v>95</v>
      </c>
      <c r="H42" s="115" t="s">
        <v>973</v>
      </c>
      <c r="I42" s="115" t="s">
        <v>1289</v>
      </c>
      <c r="J42" s="32">
        <f>VLOOKUP(B42,NGHEDOC!$D$9:$F$216,3,0)</f>
        <v>11</v>
      </c>
      <c r="K42" s="30">
        <f>VLOOKUP(B42,NOI!$C$10:$V$217,8,0)</f>
        <v>13</v>
      </c>
      <c r="L42" s="30">
        <f>VLOOKUP(B42,NGHEDOC!$D$9:$F$216,2,0)</f>
        <v>42</v>
      </c>
      <c r="M42" s="30">
        <f>VLOOKUP(B42,VIET!$C$9:$M$216,9,0)</f>
        <v>3</v>
      </c>
      <c r="N42" s="30">
        <f>SUM(J42:M42)</f>
        <v>69</v>
      </c>
      <c r="O42" s="30" t="str">
        <f>IF(AND(N42&gt;=65,N42&lt;80,J42&gt;0,K42&gt;0,L42&gt;0),"A2",IF(AND(N42&gt;=80,J42&gt;0,K42&gt;0,L42&gt;0),"B1","Không đạt"))</f>
        <v>A2</v>
      </c>
      <c r="P42" s="116"/>
    </row>
    <row r="43" spans="1:16" ht="20.100000000000001" customHeight="1">
      <c r="A43" s="115">
        <v>35</v>
      </c>
      <c r="B43" s="115" t="s">
        <v>975</v>
      </c>
      <c r="C43" s="116" t="s">
        <v>211</v>
      </c>
      <c r="D43" s="116" t="s">
        <v>345</v>
      </c>
      <c r="E43" s="115" t="s">
        <v>976</v>
      </c>
      <c r="F43" s="115" t="s">
        <v>92</v>
      </c>
      <c r="G43" s="115" t="s">
        <v>95</v>
      </c>
      <c r="H43" s="115" t="s">
        <v>99</v>
      </c>
      <c r="I43" s="115" t="s">
        <v>1280</v>
      </c>
      <c r="J43" s="32">
        <f>VLOOKUP(B43,NGHEDOC!$D$9:$F$216,3,0)</f>
        <v>22</v>
      </c>
      <c r="K43" s="30">
        <f>VLOOKUP(B43,NOI!$C$10:$V$217,8,0)</f>
        <v>12</v>
      </c>
      <c r="L43" s="30">
        <f>VLOOKUP(B43,NGHEDOC!$D$9:$F$216,2,0)</f>
        <v>38</v>
      </c>
      <c r="M43" s="30">
        <f>VLOOKUP(B43,VIET!$C$9:$M$216,9,0)</f>
        <v>3</v>
      </c>
      <c r="N43" s="30">
        <f>SUM(J43:M43)</f>
        <v>75</v>
      </c>
      <c r="O43" s="30" t="str">
        <f>IF(AND(N43&gt;=65,N43&lt;80,J43&gt;0,K43&gt;0,L43&gt;0),"A2",IF(AND(N43&gt;=80,J43&gt;0,K43&gt;0,L43&gt;0),"B1","Không đạt"))</f>
        <v>A2</v>
      </c>
      <c r="P43" s="116"/>
    </row>
    <row r="44" spans="1:16" ht="20.100000000000001" customHeight="1">
      <c r="A44" s="115">
        <v>36</v>
      </c>
      <c r="B44" s="115" t="s">
        <v>985</v>
      </c>
      <c r="C44" s="116" t="s">
        <v>986</v>
      </c>
      <c r="D44" s="116" t="s">
        <v>154</v>
      </c>
      <c r="E44" s="115" t="s">
        <v>336</v>
      </c>
      <c r="F44" s="115" t="s">
        <v>94</v>
      </c>
      <c r="G44" s="115" t="s">
        <v>95</v>
      </c>
      <c r="H44" s="115" t="s">
        <v>99</v>
      </c>
      <c r="I44" s="115" t="s">
        <v>1280</v>
      </c>
      <c r="J44" s="32">
        <f>VLOOKUP(B44,NGHEDOC!$D$9:$F$216,3,0)</f>
        <v>21</v>
      </c>
      <c r="K44" s="30">
        <f>VLOOKUP(B44,NOI!$C$10:$V$217,8,0)</f>
        <v>13</v>
      </c>
      <c r="L44" s="30">
        <f>VLOOKUP(B44,NGHEDOC!$D$9:$F$216,2,0)</f>
        <v>40</v>
      </c>
      <c r="M44" s="30">
        <f>VLOOKUP(B44,VIET!$C$9:$M$216,9,0)</f>
        <v>4</v>
      </c>
      <c r="N44" s="30">
        <f>SUM(J44:M44)</f>
        <v>78</v>
      </c>
      <c r="O44" s="30" t="str">
        <f>IF(AND(N44&gt;=65,N44&lt;80,J44&gt;0,K44&gt;0,L44&gt;0),"A2",IF(AND(N44&gt;=80,J44&gt;0,K44&gt;0,L44&gt;0),"B1","Không đạt"))</f>
        <v>A2</v>
      </c>
      <c r="P44" s="116"/>
    </row>
    <row r="45" spans="1:16" ht="20.100000000000001" customHeight="1">
      <c r="A45" s="115">
        <v>37</v>
      </c>
      <c r="B45" s="115" t="s">
        <v>1014</v>
      </c>
      <c r="C45" s="116" t="s">
        <v>357</v>
      </c>
      <c r="D45" s="116" t="s">
        <v>1008</v>
      </c>
      <c r="E45" s="115" t="s">
        <v>1015</v>
      </c>
      <c r="F45" s="115" t="s">
        <v>92</v>
      </c>
      <c r="G45" s="115" t="s">
        <v>95</v>
      </c>
      <c r="H45" s="115" t="s">
        <v>167</v>
      </c>
      <c r="I45" s="115" t="s">
        <v>374</v>
      </c>
      <c r="J45" s="32">
        <f>VLOOKUP(B45,NGHEDOC!$D$9:$F$216,3,0)</f>
        <v>24</v>
      </c>
      <c r="K45" s="30">
        <f>VLOOKUP(B45,NOI!$C$10:$V$217,8,0)</f>
        <v>12</v>
      </c>
      <c r="L45" s="30">
        <f>VLOOKUP(B45,NGHEDOC!$D$9:$F$216,2,0)</f>
        <v>30</v>
      </c>
      <c r="M45" s="30">
        <f>VLOOKUP(B45,VIET!$C$9:$M$216,9,0)</f>
        <v>1</v>
      </c>
      <c r="N45" s="30">
        <f>SUM(J45:M45)</f>
        <v>67</v>
      </c>
      <c r="O45" s="30" t="str">
        <f>IF(AND(N45&gt;=65,N45&lt;80,J45&gt;0,K45&gt;0,L45&gt;0),"A2",IF(AND(N45&gt;=80,J45&gt;0,K45&gt;0,L45&gt;0),"B1","Không đạt"))</f>
        <v>A2</v>
      </c>
      <c r="P45" s="116"/>
    </row>
    <row r="46" spans="1:16" ht="20.100000000000001" customHeight="1">
      <c r="A46" s="115">
        <v>38</v>
      </c>
      <c r="B46" s="115" t="s">
        <v>1017</v>
      </c>
      <c r="C46" s="116" t="s">
        <v>1018</v>
      </c>
      <c r="D46" s="116" t="s">
        <v>1008</v>
      </c>
      <c r="E46" s="115" t="s">
        <v>1019</v>
      </c>
      <c r="F46" s="115" t="s">
        <v>92</v>
      </c>
      <c r="G46" s="115" t="s">
        <v>170</v>
      </c>
      <c r="H46" s="115" t="s">
        <v>168</v>
      </c>
      <c r="I46" s="115" t="s">
        <v>176</v>
      </c>
      <c r="J46" s="32">
        <f>VLOOKUP(B46,NGHEDOC!$D$9:$F$216,3,0)</f>
        <v>12</v>
      </c>
      <c r="K46" s="30">
        <f>VLOOKUP(B46,NOI!$C$10:$V$217,8,0)</f>
        <v>14</v>
      </c>
      <c r="L46" s="30">
        <f>VLOOKUP(B46,NGHEDOC!$D$9:$F$216,2,0)</f>
        <v>35</v>
      </c>
      <c r="M46" s="30">
        <f>VLOOKUP(B46,VIET!$C$9:$M$216,9,0)</f>
        <v>4</v>
      </c>
      <c r="N46" s="30">
        <f>SUM(J46:M46)</f>
        <v>65</v>
      </c>
      <c r="O46" s="30" t="str">
        <f>IF(AND(N46&gt;=65,N46&lt;80,J46&gt;0,K46&gt;0,L46&gt;0),"A2",IF(AND(N46&gt;=80,J46&gt;0,K46&gt;0,L46&gt;0),"B1","Không đạt"))</f>
        <v>A2</v>
      </c>
      <c r="P46" s="116"/>
    </row>
    <row r="47" spans="1:16" ht="20.100000000000001" customHeight="1">
      <c r="A47" s="115">
        <v>39</v>
      </c>
      <c r="B47" s="115" t="s">
        <v>1032</v>
      </c>
      <c r="C47" s="116" t="s">
        <v>1033</v>
      </c>
      <c r="D47" s="116" t="s">
        <v>1026</v>
      </c>
      <c r="E47" s="115" t="s">
        <v>329</v>
      </c>
      <c r="F47" s="115" t="s">
        <v>92</v>
      </c>
      <c r="G47" s="115" t="s">
        <v>95</v>
      </c>
      <c r="H47" s="115" t="s">
        <v>99</v>
      </c>
      <c r="I47" s="115" t="s">
        <v>374</v>
      </c>
      <c r="J47" s="32">
        <f>VLOOKUP(B47,NGHEDOC!$D$9:$F$216,3,0)</f>
        <v>21</v>
      </c>
      <c r="K47" s="30">
        <f>VLOOKUP(B47,NOI!$C$10:$V$217,8,0)</f>
        <v>13</v>
      </c>
      <c r="L47" s="30">
        <f>VLOOKUP(B47,NGHEDOC!$D$9:$F$216,2,0)</f>
        <v>37</v>
      </c>
      <c r="M47" s="30">
        <f>VLOOKUP(B47,VIET!$C$9:$M$216,9,0)</f>
        <v>1</v>
      </c>
      <c r="N47" s="30">
        <f>SUM(J47:M47)</f>
        <v>72</v>
      </c>
      <c r="O47" s="30" t="str">
        <f>IF(AND(N47&gt;=65,N47&lt;80,J47&gt;0,K47&gt;0,L47&gt;0),"A2",IF(AND(N47&gt;=80,J47&gt;0,K47&gt;0,L47&gt;0),"B1","Không đạt"))</f>
        <v>A2</v>
      </c>
      <c r="P47" s="116"/>
    </row>
    <row r="48" spans="1:16" ht="20.100000000000001" customHeight="1">
      <c r="A48" s="115">
        <v>40</v>
      </c>
      <c r="B48" s="115" t="s">
        <v>1080</v>
      </c>
      <c r="C48" s="116" t="s">
        <v>1081</v>
      </c>
      <c r="D48" s="116" t="s">
        <v>156</v>
      </c>
      <c r="E48" s="115" t="s">
        <v>1082</v>
      </c>
      <c r="F48" s="115" t="s">
        <v>92</v>
      </c>
      <c r="G48" s="115" t="s">
        <v>95</v>
      </c>
      <c r="H48" s="115" t="s">
        <v>167</v>
      </c>
      <c r="I48" s="115" t="s">
        <v>227</v>
      </c>
      <c r="J48" s="32">
        <f>VLOOKUP(B48,NGHEDOC!$D$9:$F$216,3,0)</f>
        <v>21</v>
      </c>
      <c r="K48" s="30">
        <f>VLOOKUP(B48,NOI!$C$10:$V$217,8,0)</f>
        <v>12</v>
      </c>
      <c r="L48" s="30">
        <f>VLOOKUP(B48,NGHEDOC!$D$9:$F$216,2,0)</f>
        <v>34</v>
      </c>
      <c r="M48" s="30">
        <f>VLOOKUP(B48,VIET!$C$9:$M$216,9,0)</f>
        <v>3</v>
      </c>
      <c r="N48" s="30">
        <f>SUM(J48:M48)</f>
        <v>70</v>
      </c>
      <c r="O48" s="30" t="str">
        <f>IF(AND(N48&gt;=65,N48&lt;80,J48&gt;0,K48&gt;0,L48&gt;0),"A2",IF(AND(N48&gt;=80,J48&gt;0,K48&gt;0,L48&gt;0),"B1","Không đạt"))</f>
        <v>A2</v>
      </c>
      <c r="P48" s="116"/>
    </row>
    <row r="49" spans="1:16" ht="20.100000000000001" customHeight="1">
      <c r="A49" s="115">
        <v>41</v>
      </c>
      <c r="B49" s="115" t="s">
        <v>1097</v>
      </c>
      <c r="C49" s="116" t="s">
        <v>63</v>
      </c>
      <c r="D49" s="116" t="s">
        <v>1098</v>
      </c>
      <c r="E49" s="115" t="s">
        <v>1099</v>
      </c>
      <c r="F49" s="115" t="s">
        <v>94</v>
      </c>
      <c r="G49" s="115" t="s">
        <v>95</v>
      </c>
      <c r="H49" s="115" t="s">
        <v>99</v>
      </c>
      <c r="I49" s="115" t="s">
        <v>1280</v>
      </c>
      <c r="J49" s="32">
        <f>VLOOKUP(B49,NGHEDOC!$D$9:$F$216,3,0)</f>
        <v>22</v>
      </c>
      <c r="K49" s="30">
        <f>VLOOKUP(B49,NOI!$C$10:$V$217,8,0)</f>
        <v>11</v>
      </c>
      <c r="L49" s="30">
        <f>VLOOKUP(B49,NGHEDOC!$D$9:$F$216,2,0)</f>
        <v>43</v>
      </c>
      <c r="M49" s="30">
        <f>VLOOKUP(B49,VIET!$C$9:$M$216,9,0)</f>
        <v>3</v>
      </c>
      <c r="N49" s="30">
        <f>SUM(J49:M49)</f>
        <v>79</v>
      </c>
      <c r="O49" s="30" t="str">
        <f>IF(AND(N49&gt;=65,N49&lt;80,J49&gt;0,K49&gt;0,L49&gt;0),"A2",IF(AND(N49&gt;=80,J49&gt;0,K49&gt;0,L49&gt;0),"B1","Không đạt"))</f>
        <v>A2</v>
      </c>
      <c r="P49" s="116"/>
    </row>
    <row r="50" spans="1:16" ht="20.100000000000001" customHeight="1">
      <c r="A50" s="115">
        <v>42</v>
      </c>
      <c r="B50" s="115" t="s">
        <v>1112</v>
      </c>
      <c r="C50" s="116" t="s">
        <v>1113</v>
      </c>
      <c r="D50" s="116" t="s">
        <v>157</v>
      </c>
      <c r="E50" s="115" t="s">
        <v>322</v>
      </c>
      <c r="F50" s="115" t="s">
        <v>94</v>
      </c>
      <c r="G50" s="115" t="s">
        <v>95</v>
      </c>
      <c r="H50" s="115" t="s">
        <v>99</v>
      </c>
      <c r="I50" s="115" t="s">
        <v>374</v>
      </c>
      <c r="J50" s="32">
        <f>VLOOKUP(B50,NGHEDOC!$D$9:$F$216,3,0)</f>
        <v>20</v>
      </c>
      <c r="K50" s="30">
        <f>VLOOKUP(B50,NOI!$C$10:$V$217,8,0)</f>
        <v>12</v>
      </c>
      <c r="L50" s="30">
        <f>VLOOKUP(B50,NGHEDOC!$D$9:$F$216,2,0)</f>
        <v>41</v>
      </c>
      <c r="M50" s="30">
        <f>VLOOKUP(B50,VIET!$C$9:$M$216,9,0)</f>
        <v>4</v>
      </c>
      <c r="N50" s="30">
        <f>SUM(J50:M50)</f>
        <v>77</v>
      </c>
      <c r="O50" s="30" t="str">
        <f>IF(AND(N50&gt;=65,N50&lt;80,J50&gt;0,K50&gt;0,L50&gt;0),"A2",IF(AND(N50&gt;=80,J50&gt;0,K50&gt;0,L50&gt;0),"B1","Không đạt"))</f>
        <v>A2</v>
      </c>
      <c r="P50" s="116"/>
    </row>
    <row r="51" spans="1:16" ht="20.100000000000001" customHeight="1">
      <c r="A51" s="115">
        <v>43</v>
      </c>
      <c r="B51" s="115" t="s">
        <v>1129</v>
      </c>
      <c r="C51" s="116" t="s">
        <v>1130</v>
      </c>
      <c r="D51" s="116" t="s">
        <v>1131</v>
      </c>
      <c r="E51" s="115" t="s">
        <v>736</v>
      </c>
      <c r="F51" s="115" t="s">
        <v>94</v>
      </c>
      <c r="G51" s="115" t="s">
        <v>95</v>
      </c>
      <c r="H51" s="115" t="s">
        <v>102</v>
      </c>
      <c r="I51" s="115" t="s">
        <v>374</v>
      </c>
      <c r="J51" s="32">
        <f>VLOOKUP(B51,NGHEDOC!$D$9:$F$216,3,0)</f>
        <v>14</v>
      </c>
      <c r="K51" s="30">
        <f>VLOOKUP(B51,NOI!$C$10:$V$217,8,0)</f>
        <v>12</v>
      </c>
      <c r="L51" s="30">
        <f>VLOOKUP(B51,NGHEDOC!$D$9:$F$216,2,0)</f>
        <v>46</v>
      </c>
      <c r="M51" s="30">
        <f>VLOOKUP(B51,VIET!$C$9:$M$216,9,0)</f>
        <v>1</v>
      </c>
      <c r="N51" s="30">
        <f>SUM(J51:M51)</f>
        <v>73</v>
      </c>
      <c r="O51" s="30" t="str">
        <f>IF(AND(N51&gt;=65,N51&lt;80,J51&gt;0,K51&gt;0,L51&gt;0),"A2",IF(AND(N51&gt;=80,J51&gt;0,K51&gt;0,L51&gt;0),"B1","Không đạt"))</f>
        <v>A2</v>
      </c>
      <c r="P51" s="116"/>
    </row>
    <row r="52" spans="1:16" ht="20.100000000000001" customHeight="1">
      <c r="A52" s="115">
        <v>44</v>
      </c>
      <c r="B52" s="115" t="s">
        <v>1153</v>
      </c>
      <c r="C52" s="116" t="s">
        <v>700</v>
      </c>
      <c r="D52" s="116" t="s">
        <v>1154</v>
      </c>
      <c r="E52" s="115" t="s">
        <v>1155</v>
      </c>
      <c r="F52" s="115" t="s">
        <v>94</v>
      </c>
      <c r="G52" s="115" t="s">
        <v>95</v>
      </c>
      <c r="H52" s="115" t="s">
        <v>99</v>
      </c>
      <c r="I52" s="115" t="s">
        <v>1289</v>
      </c>
      <c r="J52" s="32">
        <f>VLOOKUP(B52,NGHEDOC!$D$9:$F$216,3,0)</f>
        <v>13</v>
      </c>
      <c r="K52" s="30">
        <f>VLOOKUP(B52,NOI!$C$10:$V$217,8,0)</f>
        <v>11</v>
      </c>
      <c r="L52" s="30">
        <f>VLOOKUP(B52,NGHEDOC!$D$9:$F$216,2,0)</f>
        <v>50</v>
      </c>
      <c r="M52" s="30">
        <f>VLOOKUP(B52,VIET!$C$9:$M$216,9,0)</f>
        <v>4</v>
      </c>
      <c r="N52" s="30">
        <f>SUM(J52:M52)</f>
        <v>78</v>
      </c>
      <c r="O52" s="30" t="str">
        <f>IF(AND(N52&gt;=65,N52&lt;80,J52&gt;0,K52&gt;0,L52&gt;0),"A2",IF(AND(N52&gt;=80,J52&gt;0,K52&gt;0,L52&gt;0),"B1","Không đạt"))</f>
        <v>A2</v>
      </c>
      <c r="P52" s="116"/>
    </row>
    <row r="53" spans="1:16" ht="20.100000000000001" customHeight="1">
      <c r="A53" s="115">
        <v>45</v>
      </c>
      <c r="B53" s="115" t="s">
        <v>1161</v>
      </c>
      <c r="C53" s="116" t="s">
        <v>202</v>
      </c>
      <c r="D53" s="116" t="s">
        <v>160</v>
      </c>
      <c r="E53" s="115" t="s">
        <v>1042</v>
      </c>
      <c r="F53" s="115" t="s">
        <v>94</v>
      </c>
      <c r="G53" s="115" t="s">
        <v>100</v>
      </c>
      <c r="H53" s="115" t="s">
        <v>104</v>
      </c>
      <c r="I53" s="115" t="s">
        <v>196</v>
      </c>
      <c r="J53" s="32">
        <f>VLOOKUP(B53,NGHEDOC!$D$9:$F$216,3,0)</f>
        <v>18</v>
      </c>
      <c r="K53" s="30">
        <f>VLOOKUP(B53,NOI!$C$10:$V$217,8,0)</f>
        <v>10</v>
      </c>
      <c r="L53" s="30">
        <f>VLOOKUP(B53,NGHEDOC!$D$9:$F$216,2,0)</f>
        <v>43</v>
      </c>
      <c r="M53" s="30">
        <f>VLOOKUP(B53,VIET!$C$9:$M$216,9,0)</f>
        <v>4</v>
      </c>
      <c r="N53" s="30">
        <f>SUM(J53:M53)</f>
        <v>75</v>
      </c>
      <c r="O53" s="30" t="str">
        <f>IF(AND(N53&gt;=65,N53&lt;80,J53&gt;0,K53&gt;0,L53&gt;0),"A2",IF(AND(N53&gt;=80,J53&gt;0,K53&gt;0,L53&gt;0),"B1","Không đạt"))</f>
        <v>A2</v>
      </c>
      <c r="P53" s="116"/>
    </row>
    <row r="54" spans="1:16" ht="20.100000000000001" customHeight="1">
      <c r="A54" s="115">
        <v>46</v>
      </c>
      <c r="B54" s="115" t="s">
        <v>348</v>
      </c>
      <c r="C54" s="116" t="s">
        <v>349</v>
      </c>
      <c r="D54" s="116" t="s">
        <v>190</v>
      </c>
      <c r="E54" s="115" t="s">
        <v>350</v>
      </c>
      <c r="F54" s="115" t="s">
        <v>94</v>
      </c>
      <c r="G54" s="115" t="s">
        <v>95</v>
      </c>
      <c r="H54" s="115" t="s">
        <v>101</v>
      </c>
      <c r="I54" s="115" t="s">
        <v>235</v>
      </c>
      <c r="J54" s="32">
        <f>VLOOKUP(B54,NGHEDOC!$D$9:$F$216,3,0)</f>
        <v>20</v>
      </c>
      <c r="K54" s="30">
        <f>VLOOKUP(B54,NOI!$C$10:$V$217,8,0)</f>
        <v>12</v>
      </c>
      <c r="L54" s="30">
        <f>VLOOKUP(B54,NGHEDOC!$D$9:$F$216,2,0)</f>
        <v>42</v>
      </c>
      <c r="M54" s="30">
        <f>VLOOKUP(B54,VIET!$C$9:$M$216,9,0)</f>
        <v>3</v>
      </c>
      <c r="N54" s="30">
        <f>SUM(J54:M54)</f>
        <v>77</v>
      </c>
      <c r="O54" s="30" t="str">
        <f>IF(AND(N54&gt;=65,N54&lt;80,J54&gt;0,K54&gt;0,L54&gt;0),"A2",IF(AND(N54&gt;=80,J54&gt;0,K54&gt;0,L54&gt;0),"B1","Không đạt"))</f>
        <v>A2</v>
      </c>
      <c r="P54" s="116"/>
    </row>
    <row r="55" spans="1:16" ht="20.100000000000001" customHeight="1">
      <c r="A55" s="115">
        <v>47</v>
      </c>
      <c r="B55" s="115" t="s">
        <v>1168</v>
      </c>
      <c r="C55" s="116" t="s">
        <v>63</v>
      </c>
      <c r="D55" s="116" t="s">
        <v>352</v>
      </c>
      <c r="E55" s="115" t="s">
        <v>1169</v>
      </c>
      <c r="F55" s="115" t="s">
        <v>94</v>
      </c>
      <c r="G55" s="115" t="s">
        <v>95</v>
      </c>
      <c r="H55" s="115" t="s">
        <v>165</v>
      </c>
      <c r="I55" s="115" t="s">
        <v>1290</v>
      </c>
      <c r="J55" s="32">
        <f>VLOOKUP(B55,NGHEDOC!$D$9:$F$216,3,0)</f>
        <v>22</v>
      </c>
      <c r="K55" s="30">
        <f>VLOOKUP(B55,NOI!$C$10:$V$217,8,0)</f>
        <v>10</v>
      </c>
      <c r="L55" s="30">
        <f>VLOOKUP(B55,NGHEDOC!$D$9:$F$216,2,0)</f>
        <v>39</v>
      </c>
      <c r="M55" s="30">
        <f>VLOOKUP(B55,VIET!$C$9:$M$216,9,0)</f>
        <v>3</v>
      </c>
      <c r="N55" s="30">
        <f>SUM(J55:M55)</f>
        <v>74</v>
      </c>
      <c r="O55" s="30" t="str">
        <f>IF(AND(N55&gt;=65,N55&lt;80,J55&gt;0,K55&gt;0,L55&gt;0),"A2",IF(AND(N55&gt;=80,J55&gt;0,K55&gt;0,L55&gt;0),"B1","Không đạt"))</f>
        <v>A2</v>
      </c>
      <c r="P55" s="116"/>
    </row>
    <row r="56" spans="1:16" ht="20.100000000000001" customHeight="1">
      <c r="A56" s="115">
        <v>48</v>
      </c>
      <c r="B56" s="115" t="s">
        <v>1171</v>
      </c>
      <c r="C56" s="116" t="s">
        <v>110</v>
      </c>
      <c r="D56" s="116" t="s">
        <v>352</v>
      </c>
      <c r="E56" s="115" t="s">
        <v>1172</v>
      </c>
      <c r="F56" s="115" t="s">
        <v>92</v>
      </c>
      <c r="G56" s="115" t="s">
        <v>95</v>
      </c>
      <c r="H56" s="115" t="s">
        <v>166</v>
      </c>
      <c r="I56" s="115" t="s">
        <v>374</v>
      </c>
      <c r="J56" s="32">
        <f>VLOOKUP(B56,NGHEDOC!$D$9:$F$216,3,0)</f>
        <v>24</v>
      </c>
      <c r="K56" s="30">
        <f>VLOOKUP(B56,NOI!$C$10:$V$217,8,0)</f>
        <v>9</v>
      </c>
      <c r="L56" s="30">
        <f>VLOOKUP(B56,NGHEDOC!$D$9:$F$216,2,0)</f>
        <v>36</v>
      </c>
      <c r="M56" s="30">
        <f>VLOOKUP(B56,VIET!$C$9:$M$216,9,0)</f>
        <v>4</v>
      </c>
      <c r="N56" s="30">
        <f>SUM(J56:M56)</f>
        <v>73</v>
      </c>
      <c r="O56" s="30" t="str">
        <f>IF(AND(N56&gt;=65,N56&lt;80,J56&gt;0,K56&gt;0,L56&gt;0),"A2",IF(AND(N56&gt;=80,J56&gt;0,K56&gt;0,L56&gt;0),"B1","Không đạt"))</f>
        <v>A2</v>
      </c>
      <c r="P56" s="116"/>
    </row>
    <row r="57" spans="1:16" ht="20.100000000000001" customHeight="1">
      <c r="A57" s="115">
        <v>49</v>
      </c>
      <c r="B57" s="115" t="s">
        <v>1044</v>
      </c>
      <c r="C57" s="116" t="s">
        <v>360</v>
      </c>
      <c r="D57" s="116" t="s">
        <v>1045</v>
      </c>
      <c r="E57" s="115" t="s">
        <v>1046</v>
      </c>
      <c r="F57" s="115" t="s">
        <v>92</v>
      </c>
      <c r="G57" s="115" t="s">
        <v>1047</v>
      </c>
      <c r="H57" s="115" t="s">
        <v>99</v>
      </c>
      <c r="I57" s="115" t="s">
        <v>1294</v>
      </c>
      <c r="J57" s="32">
        <f>VLOOKUP(B57,NGHEDOC!$D$9:$F$216,3,0)</f>
        <v>11</v>
      </c>
      <c r="K57" s="30">
        <f>VLOOKUP(B57,NOI!$C$10:$V$217,8,0)</f>
        <v>10</v>
      </c>
      <c r="L57" s="30">
        <f>VLOOKUP(B57,NGHEDOC!$D$9:$F$216,2,0)</f>
        <v>44</v>
      </c>
      <c r="M57" s="30">
        <f>VLOOKUP(B57,VIET!$C$9:$M$216,9,0)</f>
        <v>4</v>
      </c>
      <c r="N57" s="30">
        <f>SUM(J57:M57)</f>
        <v>69</v>
      </c>
      <c r="O57" s="30" t="str">
        <f>IF(AND(N57&gt;=65,N57&lt;80,J57&gt;0,K57&gt;0,L57&gt;0),"A2",IF(AND(N57&gt;=80,J57&gt;0,K57&gt;0,L57&gt;0),"B1","Không đạt"))</f>
        <v>A2</v>
      </c>
      <c r="P57" s="116"/>
    </row>
    <row r="58" spans="1:16" ht="20.100000000000001" customHeight="1">
      <c r="A58" s="115">
        <v>50</v>
      </c>
      <c r="B58" s="115" t="s">
        <v>1069</v>
      </c>
      <c r="C58" s="116" t="s">
        <v>202</v>
      </c>
      <c r="D58" s="116" t="s">
        <v>1070</v>
      </c>
      <c r="E58" s="115" t="s">
        <v>864</v>
      </c>
      <c r="F58" s="115" t="s">
        <v>94</v>
      </c>
      <c r="G58" s="115" t="s">
        <v>100</v>
      </c>
      <c r="H58" s="115" t="s">
        <v>96</v>
      </c>
      <c r="I58" s="115" t="s">
        <v>1303</v>
      </c>
      <c r="J58" s="32">
        <f>VLOOKUP(B58,NGHEDOC!$D$9:$F$216,3,0)</f>
        <v>15</v>
      </c>
      <c r="K58" s="30">
        <f>VLOOKUP(B58,NOI!$C$10:$V$217,8,0)</f>
        <v>12</v>
      </c>
      <c r="L58" s="30">
        <f>VLOOKUP(B58,NGHEDOC!$D$9:$F$216,2,0)</f>
        <v>40</v>
      </c>
      <c r="M58" s="30">
        <f>VLOOKUP(B58,VIET!$C$9:$M$216,9,0)</f>
        <v>4</v>
      </c>
      <c r="N58" s="30">
        <f>SUM(J58:M58)</f>
        <v>71</v>
      </c>
      <c r="O58" s="30" t="str">
        <f>IF(AND(N58&gt;=65,N58&lt;80,J58&gt;0,K58&gt;0,L58&gt;0),"A2",IF(AND(N58&gt;=80,J58&gt;0,K58&gt;0,L58&gt;0),"B1","Không đạt"))</f>
        <v>A2</v>
      </c>
      <c r="P58" s="116"/>
    </row>
    <row r="59" spans="1:16" ht="20.100000000000001" customHeight="1">
      <c r="A59" s="115">
        <v>51</v>
      </c>
      <c r="B59" s="115" t="s">
        <v>1178</v>
      </c>
      <c r="C59" s="116" t="s">
        <v>1179</v>
      </c>
      <c r="D59" s="116" t="s">
        <v>1180</v>
      </c>
      <c r="E59" s="115" t="s">
        <v>1181</v>
      </c>
      <c r="F59" s="115" t="s">
        <v>94</v>
      </c>
      <c r="G59" s="115" t="s">
        <v>97</v>
      </c>
      <c r="H59" s="115" t="s">
        <v>96</v>
      </c>
      <c r="I59" s="115" t="s">
        <v>365</v>
      </c>
      <c r="J59" s="32">
        <f>VLOOKUP(B59,NGHEDOC!$D$9:$F$216,3,0)</f>
        <v>20</v>
      </c>
      <c r="K59" s="30">
        <f>VLOOKUP(B59,NOI!$C$10:$V$217,8,0)</f>
        <v>9</v>
      </c>
      <c r="L59" s="30">
        <f>VLOOKUP(B59,NGHEDOC!$D$9:$F$216,2,0)</f>
        <v>41</v>
      </c>
      <c r="M59" s="30">
        <f>VLOOKUP(B59,VIET!$C$9:$M$216,9,0)</f>
        <v>4</v>
      </c>
      <c r="N59" s="30">
        <f>SUM(J59:M59)</f>
        <v>74</v>
      </c>
      <c r="O59" s="30" t="str">
        <f>IF(AND(N59&gt;=65,N59&lt;80,J59&gt;0,K59&gt;0,L59&gt;0),"A2",IF(AND(N59&gt;=80,J59&gt;0,K59&gt;0,L59&gt;0),"B1","Không đạt"))</f>
        <v>A2</v>
      </c>
      <c r="P59" s="116"/>
    </row>
    <row r="60" spans="1:16" ht="20.100000000000001" customHeight="1">
      <c r="A60" s="115">
        <v>52</v>
      </c>
      <c r="B60" s="115" t="s">
        <v>1183</v>
      </c>
      <c r="C60" s="116" t="s">
        <v>339</v>
      </c>
      <c r="D60" s="116" t="s">
        <v>1184</v>
      </c>
      <c r="E60" s="115" t="s">
        <v>1185</v>
      </c>
      <c r="F60" s="115" t="s">
        <v>94</v>
      </c>
      <c r="G60" s="115" t="s">
        <v>95</v>
      </c>
      <c r="H60" s="115" t="s">
        <v>101</v>
      </c>
      <c r="I60" s="115" t="s">
        <v>180</v>
      </c>
      <c r="J60" s="32">
        <f>VLOOKUP(B60,NGHEDOC!$D$9:$F$216,3,0)</f>
        <v>21</v>
      </c>
      <c r="K60" s="30">
        <f>VLOOKUP(B60,NOI!$C$10:$V$217,8,0)</f>
        <v>12</v>
      </c>
      <c r="L60" s="30">
        <f>VLOOKUP(B60,NGHEDOC!$D$9:$F$216,2,0)</f>
        <v>41</v>
      </c>
      <c r="M60" s="30">
        <f>VLOOKUP(B60,VIET!$C$9:$M$216,9,0)</f>
        <v>5</v>
      </c>
      <c r="N60" s="30">
        <f>SUM(J60:M60)</f>
        <v>79</v>
      </c>
      <c r="O60" s="30" t="str">
        <f>IF(AND(N60&gt;=65,N60&lt;80,J60&gt;0,K60&gt;0,L60&gt;0),"A2",IF(AND(N60&gt;=80,J60&gt;0,K60&gt;0,L60&gt;0),"B1","Không đạt"))</f>
        <v>A2</v>
      </c>
      <c r="P60" s="116"/>
    </row>
    <row r="61" spans="1:16" ht="20.100000000000001" customHeight="1">
      <c r="A61" s="115">
        <v>53</v>
      </c>
      <c r="B61" s="115" t="s">
        <v>1202</v>
      </c>
      <c r="C61" s="116" t="s">
        <v>1203</v>
      </c>
      <c r="D61" s="116" t="s">
        <v>214</v>
      </c>
      <c r="E61" s="115" t="s">
        <v>1204</v>
      </c>
      <c r="F61" s="115" t="s">
        <v>94</v>
      </c>
      <c r="G61" s="115" t="s">
        <v>95</v>
      </c>
      <c r="H61" s="115" t="s">
        <v>99</v>
      </c>
      <c r="I61" s="115" t="s">
        <v>235</v>
      </c>
      <c r="J61" s="32">
        <f>VLOOKUP(B61,NGHEDOC!$D$9:$F$216,3,0)</f>
        <v>23</v>
      </c>
      <c r="K61" s="30">
        <f>VLOOKUP(B61,NOI!$C$10:$V$217,8,0)</f>
        <v>10</v>
      </c>
      <c r="L61" s="30">
        <f>VLOOKUP(B61,NGHEDOC!$D$9:$F$216,2,0)</f>
        <v>41</v>
      </c>
      <c r="M61" s="30">
        <f>VLOOKUP(B61,VIET!$C$9:$M$216,9,0)</f>
        <v>4</v>
      </c>
      <c r="N61" s="30">
        <f>SUM(J61:M61)</f>
        <v>78</v>
      </c>
      <c r="O61" s="30" t="str">
        <f>IF(AND(N61&gt;=65,N61&lt;80,J61&gt;0,K61&gt;0,L61&gt;0),"A2",IF(AND(N61&gt;=80,J61&gt;0,K61&gt;0,L61&gt;0),"B1","Không đạt"))</f>
        <v>A2</v>
      </c>
      <c r="P61" s="116"/>
    </row>
    <row r="62" spans="1:16" ht="20.100000000000001" customHeight="1">
      <c r="A62" s="115">
        <v>54</v>
      </c>
      <c r="B62" s="115" t="s">
        <v>1206</v>
      </c>
      <c r="C62" s="116" t="s">
        <v>741</v>
      </c>
      <c r="D62" s="116" t="s">
        <v>356</v>
      </c>
      <c r="E62" s="115" t="s">
        <v>1207</v>
      </c>
      <c r="F62" s="115" t="s">
        <v>94</v>
      </c>
      <c r="G62" s="115" t="s">
        <v>95</v>
      </c>
      <c r="H62" s="115" t="s">
        <v>99</v>
      </c>
      <c r="I62" s="115" t="s">
        <v>235</v>
      </c>
      <c r="J62" s="32">
        <f>VLOOKUP(B62,NGHEDOC!$D$9:$F$216,3,0)</f>
        <v>22</v>
      </c>
      <c r="K62" s="30">
        <f>VLOOKUP(B62,NOI!$C$10:$V$217,8,0)</f>
        <v>9</v>
      </c>
      <c r="L62" s="30">
        <f>VLOOKUP(B62,NGHEDOC!$D$9:$F$216,2,0)</f>
        <v>40</v>
      </c>
      <c r="M62" s="30">
        <f>VLOOKUP(B62,VIET!$C$9:$M$216,9,0)</f>
        <v>4</v>
      </c>
      <c r="N62" s="30">
        <f>SUM(J62:M62)</f>
        <v>75</v>
      </c>
      <c r="O62" s="30" t="str">
        <f>IF(AND(N62&gt;=65,N62&lt;80,J62&gt;0,K62&gt;0,L62&gt;0),"A2",IF(AND(N62&gt;=80,J62&gt;0,K62&gt;0,L62&gt;0),"B1","Không đạt"))</f>
        <v>A2</v>
      </c>
      <c r="P62" s="116"/>
    </row>
    <row r="63" spans="1:16" ht="20.100000000000001" customHeight="1">
      <c r="A63" s="115">
        <v>55</v>
      </c>
      <c r="B63" s="115" t="s">
        <v>1209</v>
      </c>
      <c r="C63" s="116" t="s">
        <v>937</v>
      </c>
      <c r="D63" s="116" t="s">
        <v>356</v>
      </c>
      <c r="E63" s="115" t="s">
        <v>738</v>
      </c>
      <c r="F63" s="115" t="s">
        <v>94</v>
      </c>
      <c r="G63" s="115" t="s">
        <v>95</v>
      </c>
      <c r="H63" s="115" t="s">
        <v>99</v>
      </c>
      <c r="I63" s="115" t="s">
        <v>1281</v>
      </c>
      <c r="J63" s="32">
        <f>VLOOKUP(B63,NGHEDOC!$D$9:$F$216,3,0)</f>
        <v>16</v>
      </c>
      <c r="K63" s="30">
        <f>VLOOKUP(B63,NOI!$C$10:$V$217,8,0)</f>
        <v>11</v>
      </c>
      <c r="L63" s="30">
        <f>VLOOKUP(B63,NGHEDOC!$D$9:$F$216,2,0)</f>
        <v>45</v>
      </c>
      <c r="M63" s="30">
        <f>VLOOKUP(B63,VIET!$C$9:$M$216,9,0)</f>
        <v>5</v>
      </c>
      <c r="N63" s="30">
        <f>SUM(J63:M63)</f>
        <v>77</v>
      </c>
      <c r="O63" s="30" t="str">
        <f>IF(AND(N63&gt;=65,N63&lt;80,J63&gt;0,K63&gt;0,L63&gt;0),"A2",IF(AND(N63&gt;=80,J63&gt;0,K63&gt;0,L63&gt;0),"B1","Không đạt"))</f>
        <v>A2</v>
      </c>
      <c r="P63" s="116"/>
    </row>
    <row r="64" spans="1:16" ht="20.100000000000001" customHeight="1">
      <c r="A64" s="115">
        <v>56</v>
      </c>
      <c r="B64" s="115" t="s">
        <v>1076</v>
      </c>
      <c r="C64" s="116" t="s">
        <v>1077</v>
      </c>
      <c r="D64" s="116" t="s">
        <v>179</v>
      </c>
      <c r="E64" s="115" t="s">
        <v>1078</v>
      </c>
      <c r="F64" s="115" t="s">
        <v>92</v>
      </c>
      <c r="G64" s="115" t="s">
        <v>95</v>
      </c>
      <c r="H64" s="115" t="s">
        <v>362</v>
      </c>
      <c r="I64" s="115" t="s">
        <v>374</v>
      </c>
      <c r="J64" s="32">
        <f>VLOOKUP(B64,NGHEDOC!$D$9:$F$216,3,0)</f>
        <v>25</v>
      </c>
      <c r="K64" s="30">
        <f>VLOOKUP(B64,NOI!$C$10:$V$217,8,0)</f>
        <v>12</v>
      </c>
      <c r="L64" s="30">
        <f>VLOOKUP(B64,NGHEDOC!$D$9:$F$216,2,0)</f>
        <v>37</v>
      </c>
      <c r="M64" s="30">
        <f>VLOOKUP(B64,VIET!$C$9:$M$216,9,0)</f>
        <v>4</v>
      </c>
      <c r="N64" s="30">
        <f>SUM(J64:M64)</f>
        <v>78</v>
      </c>
      <c r="O64" s="30" t="str">
        <f>IF(AND(N64&gt;=65,N64&lt;80,J64&gt;0,K64&gt;0,L64&gt;0),"A2",IF(AND(N64&gt;=80,J64&gt;0,K64&gt;0,L64&gt;0),"B1","Không đạt"))</f>
        <v>A2</v>
      </c>
      <c r="P64" s="116"/>
    </row>
    <row r="65" spans="1:16" ht="20.100000000000001" customHeight="1">
      <c r="A65" s="115">
        <v>57</v>
      </c>
      <c r="B65" s="115" t="s">
        <v>1219</v>
      </c>
      <c r="C65" s="116" t="s">
        <v>1220</v>
      </c>
      <c r="D65" s="116" t="s">
        <v>1221</v>
      </c>
      <c r="E65" s="115" t="s">
        <v>361</v>
      </c>
      <c r="F65" s="115" t="s">
        <v>92</v>
      </c>
      <c r="G65" s="115" t="s">
        <v>95</v>
      </c>
      <c r="H65" s="115" t="s">
        <v>99</v>
      </c>
      <c r="I65" s="115" t="s">
        <v>1289</v>
      </c>
      <c r="J65" s="32">
        <f>VLOOKUP(B65,NGHEDOC!$D$9:$F$216,3,0)</f>
        <v>25</v>
      </c>
      <c r="K65" s="30">
        <f>VLOOKUP(B65,NOI!$C$10:$V$217,8,0)</f>
        <v>12</v>
      </c>
      <c r="L65" s="30">
        <f>VLOOKUP(B65,NGHEDOC!$D$9:$F$216,2,0)</f>
        <v>32</v>
      </c>
      <c r="M65" s="30">
        <f>VLOOKUP(B65,VIET!$C$9:$M$216,9,0)</f>
        <v>3</v>
      </c>
      <c r="N65" s="30">
        <f>SUM(J65:M65)</f>
        <v>72</v>
      </c>
      <c r="O65" s="30" t="str">
        <f>IF(AND(N65&gt;=65,N65&lt;80,J65&gt;0,K65&gt;0,L65&gt;0),"A2",IF(AND(N65&gt;=80,J65&gt;0,K65&gt;0,L65&gt;0),"B1","Không đạt"))</f>
        <v>A2</v>
      </c>
      <c r="P65" s="116"/>
    </row>
    <row r="66" spans="1:16" ht="20.100000000000001" customHeight="1">
      <c r="A66" s="115">
        <v>58</v>
      </c>
      <c r="B66" s="115" t="s">
        <v>1223</v>
      </c>
      <c r="C66" s="116" t="s">
        <v>1224</v>
      </c>
      <c r="D66" s="116" t="s">
        <v>1221</v>
      </c>
      <c r="E66" s="115" t="s">
        <v>1225</v>
      </c>
      <c r="F66" s="115" t="s">
        <v>92</v>
      </c>
      <c r="G66" s="115" t="s">
        <v>100</v>
      </c>
      <c r="H66" s="115" t="s">
        <v>96</v>
      </c>
      <c r="I66" s="115" t="s">
        <v>374</v>
      </c>
      <c r="J66" s="32">
        <f>VLOOKUP(B66,NGHEDOC!$D$9:$F$216,3,0)</f>
        <v>19</v>
      </c>
      <c r="K66" s="30">
        <f>VLOOKUP(B66,NOI!$C$10:$V$217,8,0)</f>
        <v>11</v>
      </c>
      <c r="L66" s="30">
        <f>VLOOKUP(B66,NGHEDOC!$D$9:$F$216,2,0)</f>
        <v>35</v>
      </c>
      <c r="M66" s="30">
        <f>VLOOKUP(B66,VIET!$C$9:$M$216,9,0)</f>
        <v>4</v>
      </c>
      <c r="N66" s="30">
        <f>SUM(J66:M66)</f>
        <v>69</v>
      </c>
      <c r="O66" s="30" t="str">
        <f>IF(AND(N66&gt;=65,N66&lt;80,J66&gt;0,K66&gt;0,L66&gt;0),"A2",IF(AND(N66&gt;=80,J66&gt;0,K66&gt;0,L66&gt;0),"B1","Không đạt"))</f>
        <v>A2</v>
      </c>
      <c r="P66" s="116"/>
    </row>
    <row r="67" spans="1:16" ht="20.100000000000001" customHeight="1">
      <c r="A67" s="115">
        <v>59</v>
      </c>
      <c r="B67" s="115" t="s">
        <v>1237</v>
      </c>
      <c r="C67" s="116" t="s">
        <v>527</v>
      </c>
      <c r="D67" s="116" t="s">
        <v>1238</v>
      </c>
      <c r="E67" s="115" t="s">
        <v>1239</v>
      </c>
      <c r="F67" s="115" t="s">
        <v>94</v>
      </c>
      <c r="G67" s="115" t="s">
        <v>95</v>
      </c>
      <c r="H67" s="115" t="s">
        <v>99</v>
      </c>
      <c r="I67" s="115" t="s">
        <v>1289</v>
      </c>
      <c r="J67" s="32">
        <f>VLOOKUP(B67,NGHEDOC!$D$9:$F$216,3,0)</f>
        <v>20</v>
      </c>
      <c r="K67" s="30">
        <f>VLOOKUP(B67,NOI!$C$10:$V$217,8,0)</f>
        <v>12</v>
      </c>
      <c r="L67" s="30">
        <f>VLOOKUP(B67,NGHEDOC!$D$9:$F$216,2,0)</f>
        <v>41</v>
      </c>
      <c r="M67" s="30">
        <f>VLOOKUP(B67,VIET!$C$9:$M$216,9,0)</f>
        <v>3</v>
      </c>
      <c r="N67" s="30">
        <f>SUM(J67:M67)</f>
        <v>76</v>
      </c>
      <c r="O67" s="30" t="str">
        <f>IF(AND(N67&gt;=65,N67&lt;80,J67&gt;0,K67&gt;0,L67&gt;0),"A2",IF(AND(N67&gt;=80,J67&gt;0,K67&gt;0,L67&gt;0),"B1","Không đạt"))</f>
        <v>A2</v>
      </c>
      <c r="P67" s="116"/>
    </row>
    <row r="68" spans="1:16" ht="20.100000000000001" customHeight="1">
      <c r="A68" s="115">
        <v>60</v>
      </c>
      <c r="B68" s="115" t="s">
        <v>1256</v>
      </c>
      <c r="C68" s="116" t="s">
        <v>110</v>
      </c>
      <c r="D68" s="116" t="s">
        <v>210</v>
      </c>
      <c r="E68" s="115" t="s">
        <v>1257</v>
      </c>
      <c r="F68" s="115" t="s">
        <v>92</v>
      </c>
      <c r="G68" s="115" t="s">
        <v>95</v>
      </c>
      <c r="H68" s="115" t="s">
        <v>105</v>
      </c>
      <c r="I68" s="115" t="s">
        <v>374</v>
      </c>
      <c r="J68" s="32">
        <f>VLOOKUP(B68,NGHEDOC!$D$9:$F$216,3,0)</f>
        <v>14</v>
      </c>
      <c r="K68" s="30">
        <f>VLOOKUP(B68,NOI!$C$10:$V$217,8,0)</f>
        <v>12</v>
      </c>
      <c r="L68" s="30">
        <f>VLOOKUP(B68,NGHEDOC!$D$9:$F$216,2,0)</f>
        <v>37</v>
      </c>
      <c r="M68" s="30">
        <f>VLOOKUP(B68,VIET!$C$9:$M$216,9,0)</f>
        <v>4</v>
      </c>
      <c r="N68" s="30">
        <f>SUM(J68:M68)</f>
        <v>67</v>
      </c>
      <c r="O68" s="30" t="str">
        <f>IF(AND(N68&gt;=65,N68&lt;80,J68&gt;0,K68&gt;0,L68&gt;0),"A2",IF(AND(N68&gt;=80,J68&gt;0,K68&gt;0,L68&gt;0),"B1","Không đạt"))</f>
        <v>A2</v>
      </c>
      <c r="P68" s="116"/>
    </row>
    <row r="69" spans="1:16" ht="20.100000000000001" customHeight="1">
      <c r="A69" s="115">
        <v>61</v>
      </c>
      <c r="B69" s="115" t="s">
        <v>1263</v>
      </c>
      <c r="C69" s="116" t="s">
        <v>1247</v>
      </c>
      <c r="D69" s="116" t="s">
        <v>1264</v>
      </c>
      <c r="E69" s="115" t="s">
        <v>1265</v>
      </c>
      <c r="F69" s="115" t="s">
        <v>94</v>
      </c>
      <c r="G69" s="115" t="s">
        <v>170</v>
      </c>
      <c r="H69" s="115" t="s">
        <v>98</v>
      </c>
      <c r="I69" s="115" t="s">
        <v>1289</v>
      </c>
      <c r="J69" s="32">
        <f>VLOOKUP(B69,NGHEDOC!$D$9:$F$216,3,0)</f>
        <v>15</v>
      </c>
      <c r="K69" s="30">
        <f>VLOOKUP(B69,NOI!$C$10:$V$217,8,0)</f>
        <v>10</v>
      </c>
      <c r="L69" s="30">
        <f>VLOOKUP(B69,NGHEDOC!$D$9:$F$216,2,0)</f>
        <v>40</v>
      </c>
      <c r="M69" s="30">
        <f>VLOOKUP(B69,VIET!$C$9:$M$216,9,0)</f>
        <v>4</v>
      </c>
      <c r="N69" s="30">
        <f>SUM(J69:M69)</f>
        <v>69</v>
      </c>
      <c r="O69" s="30" t="str">
        <f>IF(AND(N69&gt;=65,N69&lt;80,J69&gt;0,K69&gt;0,L69&gt;0),"A2",IF(AND(N69&gt;=80,J69&gt;0,K69&gt;0,L69&gt;0),"B1","Không đạt"))</f>
        <v>A2</v>
      </c>
      <c r="P69" s="116"/>
    </row>
    <row r="70" spans="1:16" ht="20.100000000000001" customHeight="1">
      <c r="A70" s="115">
        <v>62</v>
      </c>
      <c r="B70" s="115" t="s">
        <v>1267</v>
      </c>
      <c r="C70" s="116" t="s">
        <v>1268</v>
      </c>
      <c r="D70" s="116" t="s">
        <v>208</v>
      </c>
      <c r="E70" s="115" t="s">
        <v>1269</v>
      </c>
      <c r="F70" s="115" t="s">
        <v>94</v>
      </c>
      <c r="G70" s="115" t="s">
        <v>97</v>
      </c>
      <c r="H70" s="115" t="s">
        <v>104</v>
      </c>
      <c r="I70" s="115" t="s">
        <v>1291</v>
      </c>
      <c r="J70" s="32">
        <f>VLOOKUP(B70,NGHEDOC!$D$9:$F$216,3,0)</f>
        <v>18</v>
      </c>
      <c r="K70" s="30">
        <f>VLOOKUP(B70,NOI!$C$10:$V$217,8,0)</f>
        <v>11</v>
      </c>
      <c r="L70" s="30">
        <f>VLOOKUP(B70,NGHEDOC!$D$9:$F$216,2,0)</f>
        <v>36</v>
      </c>
      <c r="M70" s="30">
        <f>VLOOKUP(B70,VIET!$C$9:$M$216,9,0)</f>
        <v>4</v>
      </c>
      <c r="N70" s="30">
        <f>SUM(J70:M70)</f>
        <v>69</v>
      </c>
      <c r="O70" s="30" t="str">
        <f>IF(AND(N70&gt;=65,N70&lt;80,J70&gt;0,K70&gt;0,L70&gt;0),"A2",IF(AND(N70&gt;=80,J70&gt;0,K70&gt;0,L70&gt;0),"B1","Không đạt"))</f>
        <v>A2</v>
      </c>
      <c r="P70" s="116"/>
    </row>
    <row r="71" spans="1:16" ht="20.100000000000001" customHeight="1">
      <c r="A71" s="115">
        <v>63</v>
      </c>
      <c r="B71" s="115" t="s">
        <v>639</v>
      </c>
      <c r="C71" s="116" t="s">
        <v>640</v>
      </c>
      <c r="D71" s="116" t="s">
        <v>637</v>
      </c>
      <c r="E71" s="115" t="s">
        <v>641</v>
      </c>
      <c r="F71" s="115" t="s">
        <v>92</v>
      </c>
      <c r="G71" s="115" t="s">
        <v>95</v>
      </c>
      <c r="H71" s="115" t="s">
        <v>642</v>
      </c>
      <c r="I71" s="115" t="s">
        <v>1287</v>
      </c>
      <c r="J71" s="32">
        <f>VLOOKUP(B71,NGHEDOC!$D$9:$F$216,3,0)</f>
        <v>18</v>
      </c>
      <c r="K71" s="30">
        <f>VLOOKUP(B71,NOI!$C$10:$V$217,8,0)</f>
        <v>10</v>
      </c>
      <c r="L71" s="30">
        <f>VLOOKUP(B71,NGHEDOC!$D$9:$F$216,2,0)</f>
        <v>49</v>
      </c>
      <c r="M71" s="30">
        <f>VLOOKUP(B71,VIET!$C$9:$M$216,9,0)</f>
        <v>4</v>
      </c>
      <c r="N71" s="30">
        <f>SUM(J71:M71)</f>
        <v>81</v>
      </c>
      <c r="O71" s="30" t="str">
        <f>IF(AND(N71&gt;=65,N71&lt;80,J71&gt;0,K71&gt;0,L71&gt;0),"A2",IF(AND(N71&gt;=80,J71&gt;0,K71&gt;0,L71&gt;0),"B1","Không đạt"))</f>
        <v>B1</v>
      </c>
      <c r="P71" s="116"/>
    </row>
    <row r="72" spans="1:16" ht="20.100000000000001" customHeight="1">
      <c r="A72" s="115">
        <v>64</v>
      </c>
      <c r="B72" s="115" t="s">
        <v>659</v>
      </c>
      <c r="C72" s="116" t="s">
        <v>110</v>
      </c>
      <c r="D72" s="116" t="s">
        <v>660</v>
      </c>
      <c r="E72" s="115" t="s">
        <v>321</v>
      </c>
      <c r="F72" s="115" t="s">
        <v>92</v>
      </c>
      <c r="G72" s="115" t="s">
        <v>95</v>
      </c>
      <c r="H72" s="115" t="s">
        <v>164</v>
      </c>
      <c r="I72" s="115" t="s">
        <v>1281</v>
      </c>
      <c r="J72" s="32">
        <f>VLOOKUP(B72,NGHEDOC!$D$9:$F$216,3,0)</f>
        <v>23</v>
      </c>
      <c r="K72" s="30">
        <f>VLOOKUP(B72,NOI!$C$10:$V$217,8,0)</f>
        <v>11</v>
      </c>
      <c r="L72" s="30">
        <f>VLOOKUP(B72,NGHEDOC!$D$9:$F$216,2,0)</f>
        <v>48</v>
      </c>
      <c r="M72" s="30">
        <f>VLOOKUP(B72,VIET!$C$9:$M$216,9,0)</f>
        <v>4</v>
      </c>
      <c r="N72" s="30">
        <f>SUM(J72:M72)</f>
        <v>86</v>
      </c>
      <c r="O72" s="30" t="str">
        <f>IF(AND(N72&gt;=65,N72&lt;80,J72&gt;0,K72&gt;0,L72&gt;0),"A2",IF(AND(N72&gt;=80,J72&gt;0,K72&gt;0,L72&gt;0),"B1","Không đạt"))</f>
        <v>B1</v>
      </c>
      <c r="P72" s="116"/>
    </row>
    <row r="73" spans="1:16" ht="20.100000000000001" customHeight="1">
      <c r="A73" s="115">
        <v>65</v>
      </c>
      <c r="B73" s="115" t="s">
        <v>669</v>
      </c>
      <c r="C73" s="116" t="s">
        <v>670</v>
      </c>
      <c r="D73" s="116" t="s">
        <v>667</v>
      </c>
      <c r="E73" s="115" t="s">
        <v>671</v>
      </c>
      <c r="F73" s="115" t="s">
        <v>92</v>
      </c>
      <c r="G73" s="115" t="s">
        <v>95</v>
      </c>
      <c r="H73" s="115" t="s">
        <v>99</v>
      </c>
      <c r="I73" s="115" t="s">
        <v>1290</v>
      </c>
      <c r="J73" s="32">
        <f>VLOOKUP(B73,NGHEDOC!$D$9:$F$216,3,0)</f>
        <v>22</v>
      </c>
      <c r="K73" s="30">
        <f>VLOOKUP(B73,NOI!$C$10:$V$217,8,0)</f>
        <v>14</v>
      </c>
      <c r="L73" s="30">
        <f>VLOOKUP(B73,NGHEDOC!$D$9:$F$216,2,0)</f>
        <v>51</v>
      </c>
      <c r="M73" s="30">
        <f>VLOOKUP(B73,VIET!$C$9:$M$216,9,0)</f>
        <v>5</v>
      </c>
      <c r="N73" s="30">
        <f>SUM(J73:M73)</f>
        <v>92</v>
      </c>
      <c r="O73" s="30" t="str">
        <f>IF(AND(N73&gt;=65,N73&lt;80,J73&gt;0,K73&gt;0,L73&gt;0),"A2",IF(AND(N73&gt;=80,J73&gt;0,K73&gt;0,L73&gt;0),"B1","Không đạt"))</f>
        <v>B1</v>
      </c>
      <c r="P73" s="116"/>
    </row>
    <row r="74" spans="1:16" ht="20.100000000000001" customHeight="1">
      <c r="A74" s="115">
        <v>66</v>
      </c>
      <c r="B74" s="115" t="s">
        <v>676</v>
      </c>
      <c r="C74" s="116" t="s">
        <v>677</v>
      </c>
      <c r="D74" s="116" t="s">
        <v>314</v>
      </c>
      <c r="E74" s="115" t="s">
        <v>678</v>
      </c>
      <c r="F74" s="115" t="s">
        <v>94</v>
      </c>
      <c r="G74" s="115" t="s">
        <v>95</v>
      </c>
      <c r="H74" s="115" t="s">
        <v>166</v>
      </c>
      <c r="I74" s="115" t="s">
        <v>1291</v>
      </c>
      <c r="J74" s="32">
        <f>VLOOKUP(B74,NGHEDOC!$D$9:$F$216,3,0)</f>
        <v>23</v>
      </c>
      <c r="K74" s="30">
        <f>VLOOKUP(B74,NOI!$C$10:$V$217,8,0)</f>
        <v>14</v>
      </c>
      <c r="L74" s="30">
        <f>VLOOKUP(B74,NGHEDOC!$D$9:$F$216,2,0)</f>
        <v>50</v>
      </c>
      <c r="M74" s="30">
        <f>VLOOKUP(B74,VIET!$C$9:$M$216,9,0)</f>
        <v>5</v>
      </c>
      <c r="N74" s="30">
        <f>SUM(J74:M74)</f>
        <v>92</v>
      </c>
      <c r="O74" s="30" t="str">
        <f>IF(AND(N74&gt;=65,N74&lt;80,J74&gt;0,K74&gt;0,L74&gt;0),"A2",IF(AND(N74&gt;=80,J74&gt;0,K74&gt;0,L74&gt;0),"B1","Không đạt"))</f>
        <v>B1</v>
      </c>
      <c r="P74" s="116"/>
    </row>
    <row r="75" spans="1:16" ht="20.100000000000001" customHeight="1">
      <c r="A75" s="115">
        <v>67</v>
      </c>
      <c r="B75" s="115" t="s">
        <v>682</v>
      </c>
      <c r="C75" s="116" t="s">
        <v>683</v>
      </c>
      <c r="D75" s="116" t="s">
        <v>684</v>
      </c>
      <c r="E75" s="115" t="s">
        <v>353</v>
      </c>
      <c r="F75" s="115" t="s">
        <v>92</v>
      </c>
      <c r="G75" s="115" t="s">
        <v>117</v>
      </c>
      <c r="H75" s="115" t="s">
        <v>112</v>
      </c>
      <c r="I75" s="115" t="s">
        <v>1293</v>
      </c>
      <c r="J75" s="32">
        <f>VLOOKUP(B75,NGHEDOC!$D$9:$F$216,3,0)</f>
        <v>24</v>
      </c>
      <c r="K75" s="30">
        <f>VLOOKUP(B75,NOI!$C$10:$V$217,8,0)</f>
        <v>14</v>
      </c>
      <c r="L75" s="30">
        <f>VLOOKUP(B75,NGHEDOC!$D$9:$F$216,2,0)</f>
        <v>51</v>
      </c>
      <c r="M75" s="30">
        <f>VLOOKUP(B75,VIET!$C$9:$M$216,9,0)</f>
        <v>5</v>
      </c>
      <c r="N75" s="30">
        <f>SUM(J75:M75)</f>
        <v>94</v>
      </c>
      <c r="O75" s="30" t="str">
        <f>IF(AND(N75&gt;=65,N75&lt;80,J75&gt;0,K75&gt;0,L75&gt;0),"A2",IF(AND(N75&gt;=80,J75&gt;0,K75&gt;0,L75&gt;0),"B1","Không đạt"))</f>
        <v>B1</v>
      </c>
      <c r="P75" s="116"/>
    </row>
    <row r="76" spans="1:16" ht="20.100000000000001" customHeight="1">
      <c r="A76" s="115">
        <v>68</v>
      </c>
      <c r="B76" s="115" t="s">
        <v>703</v>
      </c>
      <c r="C76" s="116" t="s">
        <v>704</v>
      </c>
      <c r="D76" s="116" t="s">
        <v>701</v>
      </c>
      <c r="E76" s="115" t="s">
        <v>705</v>
      </c>
      <c r="F76" s="115" t="s">
        <v>94</v>
      </c>
      <c r="G76" s="115" t="s">
        <v>95</v>
      </c>
      <c r="H76" s="115" t="s">
        <v>166</v>
      </c>
      <c r="I76" s="115" t="s">
        <v>1295</v>
      </c>
      <c r="J76" s="32">
        <f>VLOOKUP(B76,NGHEDOC!$D$9:$F$216,3,0)</f>
        <v>21</v>
      </c>
      <c r="K76" s="30">
        <f>VLOOKUP(B76,NOI!$C$10:$V$217,8,0)</f>
        <v>13</v>
      </c>
      <c r="L76" s="30">
        <f>VLOOKUP(B76,NGHEDOC!$D$9:$F$216,2,0)</f>
        <v>51</v>
      </c>
      <c r="M76" s="30">
        <f>VLOOKUP(B76,VIET!$C$9:$M$216,9,0)</f>
        <v>5</v>
      </c>
      <c r="N76" s="30">
        <f>SUM(J76:M76)</f>
        <v>90</v>
      </c>
      <c r="O76" s="30" t="str">
        <f>IF(AND(N76&gt;=65,N76&lt;80,J76&gt;0,K76&gt;0,L76&gt;0),"A2",IF(AND(N76&gt;=80,J76&gt;0,K76&gt;0,L76&gt;0),"B1","Không đạt"))</f>
        <v>B1</v>
      </c>
      <c r="P76" s="116"/>
    </row>
    <row r="77" spans="1:16" ht="20.100000000000001" customHeight="1">
      <c r="A77" s="115">
        <v>69</v>
      </c>
      <c r="B77" s="115" t="s">
        <v>716</v>
      </c>
      <c r="C77" s="116" t="s">
        <v>717</v>
      </c>
      <c r="D77" s="116" t="s">
        <v>198</v>
      </c>
      <c r="E77" s="115" t="s">
        <v>718</v>
      </c>
      <c r="F77" s="115" t="s">
        <v>92</v>
      </c>
      <c r="G77" s="115" t="s">
        <v>95</v>
      </c>
      <c r="H77" s="115" t="s">
        <v>675</v>
      </c>
      <c r="I77" s="115" t="s">
        <v>195</v>
      </c>
      <c r="J77" s="32">
        <f>VLOOKUP(B77,NGHEDOC!$D$9:$F$216,3,0)</f>
        <v>18</v>
      </c>
      <c r="K77" s="30">
        <f>VLOOKUP(B77,NOI!$C$10:$V$217,8,0)</f>
        <v>13</v>
      </c>
      <c r="L77" s="30">
        <f>VLOOKUP(B77,NGHEDOC!$D$9:$F$216,2,0)</f>
        <v>47</v>
      </c>
      <c r="M77" s="30">
        <f>VLOOKUP(B77,VIET!$C$9:$M$216,9,0)</f>
        <v>5</v>
      </c>
      <c r="N77" s="30">
        <f>SUM(J77:M77)</f>
        <v>83</v>
      </c>
      <c r="O77" s="30" t="str">
        <f>IF(AND(N77&gt;=65,N77&lt;80,J77&gt;0,K77&gt;0,L77&gt;0),"A2",IF(AND(N77&gt;=80,J77&gt;0,K77&gt;0,L77&gt;0),"B1","Không đạt"))</f>
        <v>B1</v>
      </c>
      <c r="P77" s="116"/>
    </row>
    <row r="78" spans="1:16" ht="20.100000000000001" customHeight="1">
      <c r="A78" s="115">
        <v>70</v>
      </c>
      <c r="B78" s="115" t="s">
        <v>795</v>
      </c>
      <c r="C78" s="116" t="s">
        <v>796</v>
      </c>
      <c r="D78" s="116" t="s">
        <v>797</v>
      </c>
      <c r="E78" s="115" t="s">
        <v>798</v>
      </c>
      <c r="F78" s="115" t="s">
        <v>94</v>
      </c>
      <c r="G78" s="115" t="s">
        <v>97</v>
      </c>
      <c r="H78" s="115" t="s">
        <v>104</v>
      </c>
      <c r="I78" s="115" t="s">
        <v>1306</v>
      </c>
      <c r="J78" s="32">
        <f>VLOOKUP(B78,NGHEDOC!$D$9:$F$216,3,0)</f>
        <v>21</v>
      </c>
      <c r="K78" s="30">
        <f>VLOOKUP(B78,NOI!$C$10:$V$217,8,0)</f>
        <v>12</v>
      </c>
      <c r="L78" s="30">
        <f>VLOOKUP(B78,NGHEDOC!$D$9:$F$216,2,0)</f>
        <v>43</v>
      </c>
      <c r="M78" s="30">
        <f>VLOOKUP(B78,VIET!$C$9:$M$216,9,0)</f>
        <v>4</v>
      </c>
      <c r="N78" s="30">
        <f>SUM(J78:M78)</f>
        <v>80</v>
      </c>
      <c r="O78" s="30" t="str">
        <f>IF(AND(N78&gt;=65,N78&lt;80,J78&gt;0,K78&gt;0,L78&gt;0),"A2",IF(AND(N78&gt;=80,J78&gt;0,K78&gt;0,L78&gt;0),"B1","Không đạt"))</f>
        <v>B1</v>
      </c>
      <c r="P78" s="116"/>
    </row>
    <row r="79" spans="1:16" ht="20.100000000000001" customHeight="1">
      <c r="A79" s="115">
        <v>71</v>
      </c>
      <c r="B79" s="115" t="s">
        <v>799</v>
      </c>
      <c r="C79" s="116" t="s">
        <v>800</v>
      </c>
      <c r="D79" s="116" t="s">
        <v>801</v>
      </c>
      <c r="E79" s="115" t="s">
        <v>802</v>
      </c>
      <c r="F79" s="115" t="s">
        <v>94</v>
      </c>
      <c r="G79" s="115" t="s">
        <v>95</v>
      </c>
      <c r="H79" s="115" t="s">
        <v>108</v>
      </c>
      <c r="I79" s="115" t="s">
        <v>227</v>
      </c>
      <c r="J79" s="32">
        <f>VLOOKUP(B79,NGHEDOC!$D$9:$F$216,3,0)</f>
        <v>17</v>
      </c>
      <c r="K79" s="30">
        <f>VLOOKUP(B79,NOI!$C$10:$V$217,8,0)</f>
        <v>12</v>
      </c>
      <c r="L79" s="30">
        <f>VLOOKUP(B79,NGHEDOC!$D$9:$F$216,2,0)</f>
        <v>47</v>
      </c>
      <c r="M79" s="30">
        <f>VLOOKUP(B79,VIET!$C$9:$M$216,9,0)</f>
        <v>5</v>
      </c>
      <c r="N79" s="30">
        <f>SUM(J79:M79)</f>
        <v>81</v>
      </c>
      <c r="O79" s="30" t="str">
        <f>IF(AND(N79&gt;=65,N79&lt;80,J79&gt;0,K79&gt;0,L79&gt;0),"A2",IF(AND(N79&gt;=80,J79&gt;0,K79&gt;0,L79&gt;0),"B1","Không đạt"))</f>
        <v>B1</v>
      </c>
      <c r="P79" s="116"/>
    </row>
    <row r="80" spans="1:16" ht="20.100000000000001" customHeight="1">
      <c r="A80" s="115">
        <v>72</v>
      </c>
      <c r="B80" s="115" t="s">
        <v>811</v>
      </c>
      <c r="C80" s="116" t="s">
        <v>812</v>
      </c>
      <c r="D80" s="116" t="s">
        <v>326</v>
      </c>
      <c r="E80" s="115" t="s">
        <v>813</v>
      </c>
      <c r="F80" s="115" t="s">
        <v>94</v>
      </c>
      <c r="G80" s="115" t="s">
        <v>230</v>
      </c>
      <c r="H80" s="115" t="s">
        <v>99</v>
      </c>
      <c r="I80" s="115" t="s">
        <v>1289</v>
      </c>
      <c r="J80" s="32">
        <f>VLOOKUP(B80,NGHEDOC!$D$9:$F$216,3,0)</f>
        <v>23</v>
      </c>
      <c r="K80" s="30">
        <f>VLOOKUP(B80,NOI!$C$10:$V$217,8,0)</f>
        <v>12</v>
      </c>
      <c r="L80" s="30">
        <f>VLOOKUP(B80,NGHEDOC!$D$9:$F$216,2,0)</f>
        <v>41</v>
      </c>
      <c r="M80" s="30">
        <f>VLOOKUP(B80,VIET!$C$9:$M$216,9,0)</f>
        <v>5</v>
      </c>
      <c r="N80" s="30">
        <f>SUM(J80:M80)</f>
        <v>81</v>
      </c>
      <c r="O80" s="30" t="str">
        <f>IF(AND(N80&gt;=65,N80&lt;80,J80&gt;0,K80&gt;0,L80&gt;0),"A2",IF(AND(N80&gt;=80,J80&gt;0,K80&gt;0,L80&gt;0),"B1","Không đạt"))</f>
        <v>B1</v>
      </c>
      <c r="P80" s="116"/>
    </row>
    <row r="81" spans="1:16" ht="20.100000000000001" customHeight="1">
      <c r="A81" s="115">
        <v>73</v>
      </c>
      <c r="B81" s="115" t="s">
        <v>835</v>
      </c>
      <c r="C81" s="116" t="s">
        <v>836</v>
      </c>
      <c r="D81" s="116" t="s">
        <v>837</v>
      </c>
      <c r="E81" s="115" t="s">
        <v>838</v>
      </c>
      <c r="F81" s="115" t="s">
        <v>92</v>
      </c>
      <c r="G81" s="115" t="s">
        <v>95</v>
      </c>
      <c r="H81" s="115" t="s">
        <v>839</v>
      </c>
      <c r="I81" s="115" t="s">
        <v>175</v>
      </c>
      <c r="J81" s="32">
        <f>VLOOKUP(B81,NGHEDOC!$D$9:$F$216,3,0)</f>
        <v>21</v>
      </c>
      <c r="K81" s="30">
        <f>VLOOKUP(B81,NOI!$C$10:$V$217,8,0)</f>
        <v>12</v>
      </c>
      <c r="L81" s="30">
        <f>VLOOKUP(B81,NGHEDOC!$D$9:$F$216,2,0)</f>
        <v>49</v>
      </c>
      <c r="M81" s="30">
        <f>VLOOKUP(B81,VIET!$C$9:$M$216,9,0)</f>
        <v>4</v>
      </c>
      <c r="N81" s="30">
        <f>SUM(J81:M81)</f>
        <v>86</v>
      </c>
      <c r="O81" s="30" t="str">
        <f>IF(AND(N81&gt;=65,N81&lt;80,J81&gt;0,K81&gt;0,L81&gt;0),"A2",IF(AND(N81&gt;=80,J81&gt;0,K81&gt;0,L81&gt;0),"B1","Không đạt"))</f>
        <v>B1</v>
      </c>
      <c r="P81" s="116"/>
    </row>
    <row r="82" spans="1:16" ht="20.100000000000001" customHeight="1">
      <c r="A82" s="115">
        <v>74</v>
      </c>
      <c r="B82" s="115" t="s">
        <v>863</v>
      </c>
      <c r="C82" s="116" t="s">
        <v>110</v>
      </c>
      <c r="D82" s="116" t="s">
        <v>862</v>
      </c>
      <c r="E82" s="115" t="s">
        <v>864</v>
      </c>
      <c r="F82" s="115" t="s">
        <v>92</v>
      </c>
      <c r="G82" s="115" t="s">
        <v>95</v>
      </c>
      <c r="H82" s="115" t="s">
        <v>99</v>
      </c>
      <c r="I82" s="115" t="s">
        <v>1289</v>
      </c>
      <c r="J82" s="32">
        <f>VLOOKUP(B82,NGHEDOC!$D$9:$F$216,3,0)</f>
        <v>24</v>
      </c>
      <c r="K82" s="30">
        <f>VLOOKUP(B82,NOI!$C$10:$V$217,8,0)</f>
        <v>12</v>
      </c>
      <c r="L82" s="30">
        <f>VLOOKUP(B82,NGHEDOC!$D$9:$F$216,2,0)</f>
        <v>40</v>
      </c>
      <c r="M82" s="30">
        <f>VLOOKUP(B82,VIET!$C$9:$M$216,9,0)</f>
        <v>4</v>
      </c>
      <c r="N82" s="30">
        <f>SUM(J82:M82)</f>
        <v>80</v>
      </c>
      <c r="O82" s="30" t="str">
        <f>IF(AND(N82&gt;=65,N82&lt;80,J82&gt;0,K82&gt;0,L82&gt;0),"A2",IF(AND(N82&gt;=80,J82&gt;0,K82&gt;0,L82&gt;0),"B1","Không đạt"))</f>
        <v>B1</v>
      </c>
      <c r="P82" s="116"/>
    </row>
    <row r="83" spans="1:16" ht="20.100000000000001" customHeight="1">
      <c r="A83" s="115">
        <v>75</v>
      </c>
      <c r="B83" s="115" t="s">
        <v>871</v>
      </c>
      <c r="C83" s="116" t="s">
        <v>872</v>
      </c>
      <c r="D83" s="116" t="s">
        <v>189</v>
      </c>
      <c r="E83" s="115" t="s">
        <v>873</v>
      </c>
      <c r="F83" s="115" t="s">
        <v>94</v>
      </c>
      <c r="G83" s="115" t="s">
        <v>95</v>
      </c>
      <c r="H83" s="115" t="s">
        <v>99</v>
      </c>
      <c r="I83" s="115" t="s">
        <v>1290</v>
      </c>
      <c r="J83" s="32">
        <f>VLOOKUP(B83,NGHEDOC!$D$9:$F$216,3,0)</f>
        <v>21</v>
      </c>
      <c r="K83" s="30">
        <f>VLOOKUP(B83,NOI!$C$10:$V$217,8,0)</f>
        <v>9</v>
      </c>
      <c r="L83" s="30">
        <f>VLOOKUP(B83,NGHEDOC!$D$9:$F$216,2,0)</f>
        <v>53</v>
      </c>
      <c r="M83" s="30">
        <f>VLOOKUP(B83,VIET!$C$9:$M$216,9,0)</f>
        <v>5</v>
      </c>
      <c r="N83" s="30">
        <f>SUM(J83:M83)</f>
        <v>88</v>
      </c>
      <c r="O83" s="30" t="str">
        <f>IF(AND(N83&gt;=65,N83&lt;80,J83&gt;0,K83&gt;0,L83&gt;0),"A2",IF(AND(N83&gt;=80,J83&gt;0,K83&gt;0,L83&gt;0),"B1","Không đạt"))</f>
        <v>B1</v>
      </c>
      <c r="P83" s="116"/>
    </row>
    <row r="84" spans="1:16" ht="20.100000000000001" customHeight="1">
      <c r="A84" s="115">
        <v>76</v>
      </c>
      <c r="B84" s="115" t="s">
        <v>874</v>
      </c>
      <c r="C84" s="116" t="s">
        <v>875</v>
      </c>
      <c r="D84" s="116" t="s">
        <v>189</v>
      </c>
      <c r="E84" s="115" t="s">
        <v>333</v>
      </c>
      <c r="F84" s="115" t="s">
        <v>94</v>
      </c>
      <c r="G84" s="115" t="s">
        <v>97</v>
      </c>
      <c r="H84" s="115" t="s">
        <v>96</v>
      </c>
      <c r="I84" s="115" t="s">
        <v>196</v>
      </c>
      <c r="J84" s="32">
        <f>VLOOKUP(B84,NGHEDOC!$D$9:$F$216,3,0)</f>
        <v>20</v>
      </c>
      <c r="K84" s="30">
        <f>VLOOKUP(B84,NOI!$C$10:$V$217,8,0)</f>
        <v>10</v>
      </c>
      <c r="L84" s="30">
        <f>VLOOKUP(B84,NGHEDOC!$D$9:$F$216,2,0)</f>
        <v>52</v>
      </c>
      <c r="M84" s="30">
        <f>VLOOKUP(B84,VIET!$C$9:$M$216,9,0)</f>
        <v>5</v>
      </c>
      <c r="N84" s="30">
        <f>SUM(J84:M84)</f>
        <v>87</v>
      </c>
      <c r="O84" s="30" t="str">
        <f>IF(AND(N84&gt;=65,N84&lt;80,J84&gt;0,K84&gt;0,L84&gt;0),"A2",IF(AND(N84&gt;=80,J84&gt;0,K84&gt;0,L84&gt;0),"B1","Không đạt"))</f>
        <v>B1</v>
      </c>
      <c r="P84" s="116"/>
    </row>
    <row r="85" spans="1:16" ht="20.100000000000001" customHeight="1">
      <c r="A85" s="115">
        <v>77</v>
      </c>
      <c r="B85" s="115" t="s">
        <v>900</v>
      </c>
      <c r="C85" s="116" t="s">
        <v>901</v>
      </c>
      <c r="D85" s="116" t="s">
        <v>330</v>
      </c>
      <c r="E85" s="115" t="s">
        <v>902</v>
      </c>
      <c r="F85" s="115" t="s">
        <v>94</v>
      </c>
      <c r="G85" s="115" t="s">
        <v>95</v>
      </c>
      <c r="H85" s="115" t="s">
        <v>99</v>
      </c>
      <c r="I85" s="115" t="s">
        <v>1280</v>
      </c>
      <c r="J85" s="32">
        <f>VLOOKUP(B85,NGHEDOC!$D$9:$F$216,3,0)</f>
        <v>21</v>
      </c>
      <c r="K85" s="30">
        <f>VLOOKUP(B85,NOI!$C$10:$V$217,8,0)</f>
        <v>13</v>
      </c>
      <c r="L85" s="30">
        <f>VLOOKUP(B85,NGHEDOC!$D$9:$F$216,2,0)</f>
        <v>47</v>
      </c>
      <c r="M85" s="30">
        <f>VLOOKUP(B85,VIET!$C$9:$M$216,9,0)</f>
        <v>4</v>
      </c>
      <c r="N85" s="30">
        <f>SUM(J85:M85)</f>
        <v>85</v>
      </c>
      <c r="O85" s="30" t="str">
        <f>IF(AND(N85&gt;=65,N85&lt;80,J85&gt;0,K85&gt;0,L85&gt;0),"A2",IF(AND(N85&gt;=80,J85&gt;0,K85&gt;0,L85&gt;0),"B1","Không đạt"))</f>
        <v>B1</v>
      </c>
      <c r="P85" s="116"/>
    </row>
    <row r="86" spans="1:16" ht="20.100000000000001" customHeight="1">
      <c r="A86" s="115">
        <v>78</v>
      </c>
      <c r="B86" s="115" t="s">
        <v>904</v>
      </c>
      <c r="C86" s="116" t="s">
        <v>303</v>
      </c>
      <c r="D86" s="116" t="s">
        <v>330</v>
      </c>
      <c r="E86" s="115" t="s">
        <v>905</v>
      </c>
      <c r="F86" s="115" t="s">
        <v>94</v>
      </c>
      <c r="G86" s="115" t="s">
        <v>95</v>
      </c>
      <c r="H86" s="115" t="s">
        <v>99</v>
      </c>
      <c r="I86" s="115" t="s">
        <v>235</v>
      </c>
      <c r="J86" s="32">
        <f>VLOOKUP(B86,NGHEDOC!$D$9:$F$216,3,0)</f>
        <v>22</v>
      </c>
      <c r="K86" s="30">
        <f>VLOOKUP(B86,NOI!$C$10:$V$217,8,0)</f>
        <v>12</v>
      </c>
      <c r="L86" s="30">
        <f>VLOOKUP(B86,NGHEDOC!$D$9:$F$216,2,0)</f>
        <v>51</v>
      </c>
      <c r="M86" s="30">
        <f>VLOOKUP(B86,VIET!$C$9:$M$216,9,0)</f>
        <v>5</v>
      </c>
      <c r="N86" s="30">
        <f>SUM(J86:M86)</f>
        <v>90</v>
      </c>
      <c r="O86" s="30" t="str">
        <f>IF(AND(N86&gt;=65,N86&lt;80,J86&gt;0,K86&gt;0,L86&gt;0),"A2",IF(AND(N86&gt;=80,J86&gt;0,K86&gt;0,L86&gt;0),"B1","Không đạt"))</f>
        <v>B1</v>
      </c>
      <c r="P86" s="116"/>
    </row>
    <row r="87" spans="1:16" ht="20.100000000000001" customHeight="1">
      <c r="A87" s="115">
        <v>79</v>
      </c>
      <c r="B87" s="115" t="s">
        <v>928</v>
      </c>
      <c r="C87" s="116" t="s">
        <v>351</v>
      </c>
      <c r="D87" s="116" t="s">
        <v>929</v>
      </c>
      <c r="E87" s="115" t="s">
        <v>234</v>
      </c>
      <c r="F87" s="115" t="s">
        <v>94</v>
      </c>
      <c r="G87" s="115" t="s">
        <v>95</v>
      </c>
      <c r="H87" s="115" t="s">
        <v>363</v>
      </c>
      <c r="I87" s="115" t="s">
        <v>1280</v>
      </c>
      <c r="J87" s="32">
        <f>VLOOKUP(B87,NGHEDOC!$D$9:$F$216,3,0)</f>
        <v>21</v>
      </c>
      <c r="K87" s="30">
        <f>VLOOKUP(B87,NOI!$C$10:$V$217,8,0)</f>
        <v>11</v>
      </c>
      <c r="L87" s="30">
        <f>VLOOKUP(B87,NGHEDOC!$D$9:$F$216,2,0)</f>
        <v>47</v>
      </c>
      <c r="M87" s="30">
        <f>VLOOKUP(B87,VIET!$C$9:$M$216,9,0)</f>
        <v>4</v>
      </c>
      <c r="N87" s="30">
        <f>SUM(J87:M87)</f>
        <v>83</v>
      </c>
      <c r="O87" s="30" t="str">
        <f>IF(AND(N87&gt;=65,N87&lt;80,J87&gt;0,K87&gt;0,L87&gt;0),"A2",IF(AND(N87&gt;=80,J87&gt;0,K87&gt;0,L87&gt;0),"B1","Không đạt"))</f>
        <v>B1</v>
      </c>
      <c r="P87" s="116"/>
    </row>
    <row r="88" spans="1:16" ht="20.100000000000001" customHeight="1">
      <c r="A88" s="115">
        <v>80</v>
      </c>
      <c r="B88" s="115" t="s">
        <v>940</v>
      </c>
      <c r="C88" s="116" t="s">
        <v>941</v>
      </c>
      <c r="D88" s="116" t="s">
        <v>942</v>
      </c>
      <c r="E88" s="115" t="s">
        <v>943</v>
      </c>
      <c r="F88" s="115" t="s">
        <v>94</v>
      </c>
      <c r="G88" s="115" t="s">
        <v>117</v>
      </c>
      <c r="H88" s="115" t="s">
        <v>165</v>
      </c>
      <c r="I88" s="115" t="s">
        <v>1280</v>
      </c>
      <c r="J88" s="32">
        <f>VLOOKUP(B88,NGHEDOC!$D$9:$F$216,3,0)</f>
        <v>21</v>
      </c>
      <c r="K88" s="30">
        <f>VLOOKUP(B88,NOI!$C$10:$V$217,8,0)</f>
        <v>13</v>
      </c>
      <c r="L88" s="30">
        <f>VLOOKUP(B88,NGHEDOC!$D$9:$F$216,2,0)</f>
        <v>48</v>
      </c>
      <c r="M88" s="30">
        <f>VLOOKUP(B88,VIET!$C$9:$M$216,9,0)</f>
        <v>3</v>
      </c>
      <c r="N88" s="30">
        <f>SUM(J88:M88)</f>
        <v>85</v>
      </c>
      <c r="O88" s="30" t="str">
        <f>IF(AND(N88&gt;=65,N88&lt;80,J88&gt;0,K88&gt;0,L88&gt;0),"A2",IF(AND(N88&gt;=80,J88&gt;0,K88&gt;0,L88&gt;0),"B1","Không đạt"))</f>
        <v>B1</v>
      </c>
      <c r="P88" s="116"/>
    </row>
    <row r="89" spans="1:16" ht="20.100000000000001" customHeight="1">
      <c r="A89" s="115">
        <v>81</v>
      </c>
      <c r="B89" s="115" t="s">
        <v>945</v>
      </c>
      <c r="C89" s="116" t="s">
        <v>310</v>
      </c>
      <c r="D89" s="116" t="s">
        <v>946</v>
      </c>
      <c r="E89" s="115" t="s">
        <v>947</v>
      </c>
      <c r="F89" s="115" t="s">
        <v>94</v>
      </c>
      <c r="G89" s="115" t="s">
        <v>372</v>
      </c>
      <c r="H89" s="115" t="s">
        <v>168</v>
      </c>
      <c r="I89" s="115" t="s">
        <v>373</v>
      </c>
      <c r="J89" s="32">
        <f>VLOOKUP(B89,NGHEDOC!$D$9:$F$216,3,0)</f>
        <v>20</v>
      </c>
      <c r="K89" s="30">
        <f>VLOOKUP(B89,NOI!$C$10:$V$217,8,0)</f>
        <v>13</v>
      </c>
      <c r="L89" s="30">
        <f>VLOOKUP(B89,NGHEDOC!$D$9:$F$216,2,0)</f>
        <v>47</v>
      </c>
      <c r="M89" s="30">
        <f>VLOOKUP(B89,VIET!$C$9:$M$216,9,0)</f>
        <v>3</v>
      </c>
      <c r="N89" s="30">
        <f>SUM(J89:M89)</f>
        <v>83</v>
      </c>
      <c r="O89" s="30" t="str">
        <f>IF(AND(N89&gt;=65,N89&lt;80,J89&gt;0,K89&gt;0,L89&gt;0),"A2",IF(AND(N89&gt;=80,J89&gt;0,K89&gt;0,L89&gt;0),"B1","Không đạt"))</f>
        <v>B1</v>
      </c>
      <c r="P89" s="116"/>
    </row>
    <row r="90" spans="1:16" ht="20.100000000000001" customHeight="1">
      <c r="A90" s="115">
        <v>82</v>
      </c>
      <c r="B90" s="115" t="s">
        <v>958</v>
      </c>
      <c r="C90" s="116" t="s">
        <v>959</v>
      </c>
      <c r="D90" s="116" t="s">
        <v>960</v>
      </c>
      <c r="E90" s="115" t="s">
        <v>742</v>
      </c>
      <c r="F90" s="115" t="s">
        <v>94</v>
      </c>
      <c r="G90" s="115" t="s">
        <v>95</v>
      </c>
      <c r="H90" s="115" t="s">
        <v>99</v>
      </c>
      <c r="I90" s="115" t="s">
        <v>1291</v>
      </c>
      <c r="J90" s="32">
        <f>VLOOKUP(B90,NGHEDOC!$D$9:$F$216,3,0)</f>
        <v>23</v>
      </c>
      <c r="K90" s="30">
        <f>VLOOKUP(B90,NOI!$C$10:$V$217,8,0)</f>
        <v>11</v>
      </c>
      <c r="L90" s="30">
        <f>VLOOKUP(B90,NGHEDOC!$D$9:$F$216,2,0)</f>
        <v>51</v>
      </c>
      <c r="M90" s="30">
        <f>VLOOKUP(B90,VIET!$C$9:$M$216,9,0)</f>
        <v>5</v>
      </c>
      <c r="N90" s="30">
        <f>SUM(J90:M90)</f>
        <v>90</v>
      </c>
      <c r="O90" s="30" t="str">
        <f>IF(AND(N90&gt;=65,N90&lt;80,J90&gt;0,K90&gt;0,L90&gt;0),"A2",IF(AND(N90&gt;=80,J90&gt;0,K90&gt;0,L90&gt;0),"B1","Không đạt"))</f>
        <v>B1</v>
      </c>
      <c r="P90" s="116"/>
    </row>
    <row r="91" spans="1:16" ht="20.100000000000001" customHeight="1">
      <c r="A91" s="115">
        <v>83</v>
      </c>
      <c r="B91" s="115" t="s">
        <v>1002</v>
      </c>
      <c r="C91" s="116" t="s">
        <v>1003</v>
      </c>
      <c r="D91" s="116" t="s">
        <v>1004</v>
      </c>
      <c r="E91" s="115" t="s">
        <v>1005</v>
      </c>
      <c r="F91" s="115" t="s">
        <v>92</v>
      </c>
      <c r="G91" s="115" t="s">
        <v>372</v>
      </c>
      <c r="H91" s="115" t="s">
        <v>168</v>
      </c>
      <c r="I91" s="115" t="s">
        <v>1317</v>
      </c>
      <c r="J91" s="32">
        <f>VLOOKUP(B91,NGHEDOC!$D$9:$F$216,3,0)</f>
        <v>21</v>
      </c>
      <c r="K91" s="30">
        <f>VLOOKUP(B91,NOI!$C$10:$V$217,8,0)</f>
        <v>12</v>
      </c>
      <c r="L91" s="30">
        <f>VLOOKUP(B91,NGHEDOC!$D$9:$F$216,2,0)</f>
        <v>46</v>
      </c>
      <c r="M91" s="30">
        <f>VLOOKUP(B91,VIET!$C$9:$M$216,9,0)</f>
        <v>3</v>
      </c>
      <c r="N91" s="30">
        <f>SUM(J91:M91)</f>
        <v>82</v>
      </c>
      <c r="O91" s="30" t="str">
        <f>IF(AND(N91&gt;=65,N91&lt;80,J91&gt;0,K91&gt;0,L91&gt;0),"A2",IF(AND(N91&gt;=80,J91&gt;0,K91&gt;0,L91&gt;0),"B1","Không đạt"))</f>
        <v>B1</v>
      </c>
      <c r="P91" s="116"/>
    </row>
    <row r="92" spans="1:16" ht="20.100000000000001" customHeight="1">
      <c r="A92" s="115">
        <v>84</v>
      </c>
      <c r="B92" s="115" t="s">
        <v>1007</v>
      </c>
      <c r="C92" s="116" t="s">
        <v>308</v>
      </c>
      <c r="D92" s="116" t="s">
        <v>1008</v>
      </c>
      <c r="E92" s="115" t="s">
        <v>1009</v>
      </c>
      <c r="F92" s="115" t="s">
        <v>92</v>
      </c>
      <c r="G92" s="115" t="s">
        <v>97</v>
      </c>
      <c r="H92" s="115" t="s">
        <v>96</v>
      </c>
      <c r="I92" s="115" t="s">
        <v>367</v>
      </c>
      <c r="J92" s="32">
        <f>VLOOKUP(B92,NGHEDOC!$D$9:$F$216,3,0)</f>
        <v>19</v>
      </c>
      <c r="K92" s="30">
        <f>VLOOKUP(B92,NOI!$C$10:$V$217,8,0)</f>
        <v>12</v>
      </c>
      <c r="L92" s="30">
        <f>VLOOKUP(B92,NGHEDOC!$D$9:$F$216,2,0)</f>
        <v>48</v>
      </c>
      <c r="M92" s="30">
        <f>VLOOKUP(B92,VIET!$C$9:$M$216,9,0)</f>
        <v>4</v>
      </c>
      <c r="N92" s="30">
        <f>SUM(J92:M92)</f>
        <v>83</v>
      </c>
      <c r="O92" s="30" t="str">
        <f>IF(AND(N92&gt;=65,N92&lt;80,J92&gt;0,K92&gt;0,L92&gt;0),"A2",IF(AND(N92&gt;=80,J92&gt;0,K92&gt;0,L92&gt;0),"B1","Không đạt"))</f>
        <v>B1</v>
      </c>
      <c r="P92" s="116"/>
    </row>
    <row r="93" spans="1:16" ht="20.100000000000001" customHeight="1">
      <c r="A93" s="115">
        <v>85</v>
      </c>
      <c r="B93" s="115" t="s">
        <v>1035</v>
      </c>
      <c r="C93" s="116" t="s">
        <v>1036</v>
      </c>
      <c r="D93" s="116" t="s">
        <v>1037</v>
      </c>
      <c r="E93" s="115" t="s">
        <v>1038</v>
      </c>
      <c r="F93" s="115" t="s">
        <v>94</v>
      </c>
      <c r="G93" s="115" t="s">
        <v>95</v>
      </c>
      <c r="H93" s="115" t="s">
        <v>228</v>
      </c>
      <c r="I93" s="115" t="s">
        <v>1291</v>
      </c>
      <c r="J93" s="32">
        <f>VLOOKUP(B93,NGHEDOC!$D$9:$F$216,3,0)</f>
        <v>24</v>
      </c>
      <c r="K93" s="30">
        <f>VLOOKUP(B93,NOI!$C$10:$V$217,8,0)</f>
        <v>12</v>
      </c>
      <c r="L93" s="30">
        <f>VLOOKUP(B93,NGHEDOC!$D$9:$F$216,2,0)</f>
        <v>39</v>
      </c>
      <c r="M93" s="30">
        <f>VLOOKUP(B93,VIET!$C$9:$M$216,9,0)</f>
        <v>5</v>
      </c>
      <c r="N93" s="30">
        <f>SUM(J93:M93)</f>
        <v>80</v>
      </c>
      <c r="O93" s="30" t="str">
        <f>IF(AND(N93&gt;=65,N93&lt;80,J93&gt;0,K93&gt;0,L93&gt;0),"A2",IF(AND(N93&gt;=80,J93&gt;0,K93&gt;0,L93&gt;0),"B1","Không đạt"))</f>
        <v>B1</v>
      </c>
      <c r="P93" s="116"/>
    </row>
    <row r="94" spans="1:16" ht="20.100000000000001" customHeight="1">
      <c r="A94" s="115">
        <v>86</v>
      </c>
      <c r="B94" s="115" t="s">
        <v>1040</v>
      </c>
      <c r="C94" s="116" t="s">
        <v>1041</v>
      </c>
      <c r="D94" s="116" t="s">
        <v>1037</v>
      </c>
      <c r="E94" s="115" t="s">
        <v>1042</v>
      </c>
      <c r="F94" s="115" t="s">
        <v>92</v>
      </c>
      <c r="G94" s="115" t="s">
        <v>95</v>
      </c>
      <c r="H94" s="115" t="s">
        <v>104</v>
      </c>
      <c r="I94" s="115" t="s">
        <v>227</v>
      </c>
      <c r="J94" s="32">
        <f>VLOOKUP(B94,NGHEDOC!$D$9:$F$216,3,0)</f>
        <v>20</v>
      </c>
      <c r="K94" s="30">
        <f>VLOOKUP(B94,NOI!$C$10:$V$217,8,0)</f>
        <v>12</v>
      </c>
      <c r="L94" s="30">
        <f>VLOOKUP(B94,NGHEDOC!$D$9:$F$216,2,0)</f>
        <v>45</v>
      </c>
      <c r="M94" s="30">
        <f>VLOOKUP(B94,VIET!$C$9:$M$216,9,0)</f>
        <v>4</v>
      </c>
      <c r="N94" s="30">
        <f>SUM(J94:M94)</f>
        <v>81</v>
      </c>
      <c r="O94" s="30" t="str">
        <f>IF(AND(N94&gt;=65,N94&lt;80,J94&gt;0,K94&gt;0,L94&gt;0),"A2",IF(AND(N94&gt;=80,J94&gt;0,K94&gt;0,L94&gt;0),"B1","Không đạt"))</f>
        <v>B1</v>
      </c>
      <c r="P94" s="116"/>
    </row>
    <row r="95" spans="1:16" ht="20.100000000000001" customHeight="1">
      <c r="A95" s="115">
        <v>87</v>
      </c>
      <c r="B95" s="115" t="s">
        <v>1093</v>
      </c>
      <c r="C95" s="116" t="s">
        <v>1094</v>
      </c>
      <c r="D95" s="116" t="s">
        <v>1086</v>
      </c>
      <c r="E95" s="115" t="s">
        <v>1095</v>
      </c>
      <c r="F95" s="115" t="s">
        <v>92</v>
      </c>
      <c r="G95" s="115" t="s">
        <v>95</v>
      </c>
      <c r="H95" s="115" t="s">
        <v>229</v>
      </c>
      <c r="I95" s="115" t="s">
        <v>1280</v>
      </c>
      <c r="J95" s="32">
        <f>VLOOKUP(B95,NGHEDOC!$D$9:$F$216,3,0)</f>
        <v>20</v>
      </c>
      <c r="K95" s="30">
        <f>VLOOKUP(B95,NOI!$C$10:$V$217,8,0)</f>
        <v>14</v>
      </c>
      <c r="L95" s="30">
        <f>VLOOKUP(B95,NGHEDOC!$D$9:$F$216,2,0)</f>
        <v>47</v>
      </c>
      <c r="M95" s="30">
        <f>VLOOKUP(B95,VIET!$C$9:$M$216,9,0)</f>
        <v>5</v>
      </c>
      <c r="N95" s="30">
        <f>SUM(J95:M95)</f>
        <v>86</v>
      </c>
      <c r="O95" s="30" t="str">
        <f>IF(AND(N95&gt;=65,N95&lt;80,J95&gt;0,K95&gt;0,L95&gt;0),"A2",IF(AND(N95&gt;=80,J95&gt;0,K95&gt;0,L95&gt;0),"B1","Không đạt"))</f>
        <v>B1</v>
      </c>
      <c r="P95" s="116"/>
    </row>
    <row r="96" spans="1:16" ht="20.100000000000001" customHeight="1">
      <c r="A96" s="115">
        <v>88</v>
      </c>
      <c r="B96" s="115" t="s">
        <v>1115</v>
      </c>
      <c r="C96" s="116" t="s">
        <v>1116</v>
      </c>
      <c r="D96" s="116" t="s">
        <v>157</v>
      </c>
      <c r="E96" s="115" t="s">
        <v>1117</v>
      </c>
      <c r="F96" s="115" t="s">
        <v>94</v>
      </c>
      <c r="G96" s="115" t="s">
        <v>95</v>
      </c>
      <c r="H96" s="115" t="s">
        <v>1118</v>
      </c>
      <c r="I96" s="115" t="s">
        <v>1291</v>
      </c>
      <c r="J96" s="32">
        <f>VLOOKUP(B96,NGHEDOC!$D$9:$F$216,3,0)</f>
        <v>19</v>
      </c>
      <c r="K96" s="30">
        <f>VLOOKUP(B96,NOI!$C$10:$V$217,8,0)</f>
        <v>12</v>
      </c>
      <c r="L96" s="30">
        <f>VLOOKUP(B96,NGHEDOC!$D$9:$F$216,2,0)</f>
        <v>51</v>
      </c>
      <c r="M96" s="30">
        <f>VLOOKUP(B96,VIET!$C$9:$M$216,9,0)</f>
        <v>5</v>
      </c>
      <c r="N96" s="30">
        <f>SUM(J96:M96)</f>
        <v>87</v>
      </c>
      <c r="O96" s="30" t="str">
        <f>IF(AND(N96&gt;=65,N96&lt;80,J96&gt;0,K96&gt;0,L96&gt;0),"A2",IF(AND(N96&gt;=80,J96&gt;0,K96&gt;0,L96&gt;0),"B1","Không đạt"))</f>
        <v>B1</v>
      </c>
      <c r="P96" s="116"/>
    </row>
    <row r="97" spans="1:16" ht="20.100000000000001" customHeight="1">
      <c r="A97" s="115">
        <v>89</v>
      </c>
      <c r="B97" s="115" t="s">
        <v>1143</v>
      </c>
      <c r="C97" s="116" t="s">
        <v>1144</v>
      </c>
      <c r="D97" s="116" t="s">
        <v>1145</v>
      </c>
      <c r="E97" s="115" t="s">
        <v>1146</v>
      </c>
      <c r="F97" s="115" t="s">
        <v>92</v>
      </c>
      <c r="G97" s="115" t="s">
        <v>95</v>
      </c>
      <c r="H97" s="115" t="s">
        <v>228</v>
      </c>
      <c r="I97" s="115" t="s">
        <v>374</v>
      </c>
      <c r="J97" s="32">
        <f>VLOOKUP(B97,NGHEDOC!$D$9:$F$216,3,0)</f>
        <v>21</v>
      </c>
      <c r="K97" s="30">
        <f>VLOOKUP(B97,NOI!$C$10:$V$217,8,0)</f>
        <v>11</v>
      </c>
      <c r="L97" s="30">
        <f>VLOOKUP(B97,NGHEDOC!$D$9:$F$216,2,0)</f>
        <v>47</v>
      </c>
      <c r="M97" s="30">
        <f>VLOOKUP(B97,VIET!$C$9:$M$216,9,0)</f>
        <v>5</v>
      </c>
      <c r="N97" s="30">
        <f>SUM(J97:M97)</f>
        <v>84</v>
      </c>
      <c r="O97" s="30" t="str">
        <f>IF(AND(N97&gt;=65,N97&lt;80,J97&gt;0,K97&gt;0,L97&gt;0),"A2",IF(AND(N97&gt;=80,J97&gt;0,K97&gt;0,L97&gt;0),"B1","Không đạt"))</f>
        <v>B1</v>
      </c>
      <c r="P97" s="116"/>
    </row>
    <row r="98" spans="1:16" ht="20.100000000000001" customHeight="1">
      <c r="A98" s="115">
        <v>90</v>
      </c>
      <c r="B98" s="115" t="s">
        <v>1164</v>
      </c>
      <c r="C98" s="116" t="s">
        <v>1165</v>
      </c>
      <c r="D98" s="116" t="s">
        <v>352</v>
      </c>
      <c r="E98" s="115" t="s">
        <v>1166</v>
      </c>
      <c r="F98" s="115" t="s">
        <v>94</v>
      </c>
      <c r="G98" s="115" t="s">
        <v>97</v>
      </c>
      <c r="H98" s="115" t="s">
        <v>99</v>
      </c>
      <c r="I98" s="115" t="s">
        <v>1281</v>
      </c>
      <c r="J98" s="32">
        <f>VLOOKUP(B98,NGHEDOC!$D$9:$F$216,3,0)</f>
        <v>24</v>
      </c>
      <c r="K98" s="30">
        <f>VLOOKUP(B98,NOI!$C$10:$V$217,8,0)</f>
        <v>12</v>
      </c>
      <c r="L98" s="30">
        <f>VLOOKUP(B98,NGHEDOC!$D$9:$F$216,2,0)</f>
        <v>48</v>
      </c>
      <c r="M98" s="30">
        <f>VLOOKUP(B98,VIET!$C$9:$M$216,9,0)</f>
        <v>4</v>
      </c>
      <c r="N98" s="30">
        <f>SUM(J98:M98)</f>
        <v>88</v>
      </c>
      <c r="O98" s="30" t="str">
        <f>IF(AND(N98&gt;=65,N98&lt;80,J98&gt;0,K98&gt;0,L98&gt;0),"A2",IF(AND(N98&gt;=80,J98&gt;0,K98&gt;0,L98&gt;0),"B1","Không đạt"))</f>
        <v>B1</v>
      </c>
      <c r="P98" s="116"/>
    </row>
    <row r="99" spans="1:16" ht="20.100000000000001" customHeight="1">
      <c r="A99" s="115">
        <v>91</v>
      </c>
      <c r="B99" s="115" t="s">
        <v>1174</v>
      </c>
      <c r="C99" s="116" t="s">
        <v>1175</v>
      </c>
      <c r="D99" s="116" t="s">
        <v>352</v>
      </c>
      <c r="E99" s="115" t="s">
        <v>1176</v>
      </c>
      <c r="F99" s="115" t="s">
        <v>94</v>
      </c>
      <c r="G99" s="115" t="s">
        <v>95</v>
      </c>
      <c r="H99" s="115" t="s">
        <v>104</v>
      </c>
      <c r="I99" s="115" t="s">
        <v>231</v>
      </c>
      <c r="J99" s="32">
        <f>VLOOKUP(B99,NGHEDOC!$D$9:$F$216,3,0)</f>
        <v>22</v>
      </c>
      <c r="K99" s="30">
        <f>VLOOKUP(B99,NOI!$C$10:$V$217,8,0)</f>
        <v>12</v>
      </c>
      <c r="L99" s="30">
        <f>VLOOKUP(B99,NGHEDOC!$D$9:$F$216,2,0)</f>
        <v>44</v>
      </c>
      <c r="M99" s="30">
        <f>VLOOKUP(B99,VIET!$C$9:$M$216,9,0)</f>
        <v>4</v>
      </c>
      <c r="N99" s="30">
        <f>SUM(J99:M99)</f>
        <v>82</v>
      </c>
      <c r="O99" s="30" t="str">
        <f>IF(AND(N99&gt;=65,N99&lt;80,J99&gt;0,K99&gt;0,L99&gt;0),"A2",IF(AND(N99&gt;=80,J99&gt;0,K99&gt;0,L99&gt;0),"B1","Không đạt"))</f>
        <v>B1</v>
      </c>
      <c r="P99" s="116"/>
    </row>
    <row r="100" spans="1:16" ht="20.100000000000001" customHeight="1">
      <c r="A100" s="115">
        <v>92</v>
      </c>
      <c r="B100" s="115" t="s">
        <v>1062</v>
      </c>
      <c r="C100" s="116" t="s">
        <v>191</v>
      </c>
      <c r="D100" s="116" t="s">
        <v>1063</v>
      </c>
      <c r="E100" s="115" t="s">
        <v>306</v>
      </c>
      <c r="F100" s="115" t="s">
        <v>92</v>
      </c>
      <c r="G100" s="115" t="s">
        <v>95</v>
      </c>
      <c r="H100" s="115" t="s">
        <v>109</v>
      </c>
      <c r="I100" s="115" t="s">
        <v>196</v>
      </c>
      <c r="J100" s="32">
        <f>VLOOKUP(B100,NGHEDOC!$D$9:$F$216,3,0)</f>
        <v>21</v>
      </c>
      <c r="K100" s="30">
        <f>VLOOKUP(B100,NOI!$C$10:$V$217,8,0)</f>
        <v>13</v>
      </c>
      <c r="L100" s="30">
        <f>VLOOKUP(B100,NGHEDOC!$D$9:$F$216,2,0)</f>
        <v>45</v>
      </c>
      <c r="M100" s="30">
        <f>VLOOKUP(B100,VIET!$C$9:$M$216,9,0)</f>
        <v>5</v>
      </c>
      <c r="N100" s="30">
        <f>SUM(J100:M100)</f>
        <v>84</v>
      </c>
      <c r="O100" s="30" t="str">
        <f>IF(AND(N100&gt;=65,N100&lt;80,J100&gt;0,K100&gt;0,L100&gt;0),"A2",IF(AND(N100&gt;=80,J100&gt;0,K100&gt;0,L100&gt;0),"B1","Không đạt"))</f>
        <v>B1</v>
      </c>
      <c r="P100" s="116"/>
    </row>
    <row r="101" spans="1:16" ht="20.100000000000001" customHeight="1">
      <c r="A101" s="115">
        <v>93</v>
      </c>
      <c r="B101" s="115" t="s">
        <v>1189</v>
      </c>
      <c r="C101" s="116" t="s">
        <v>597</v>
      </c>
      <c r="D101" s="116" t="s">
        <v>214</v>
      </c>
      <c r="E101" s="115" t="s">
        <v>1190</v>
      </c>
      <c r="F101" s="115" t="s">
        <v>94</v>
      </c>
      <c r="G101" s="115" t="s">
        <v>95</v>
      </c>
      <c r="H101" s="115" t="s">
        <v>99</v>
      </c>
      <c r="I101" s="115" t="s">
        <v>1291</v>
      </c>
      <c r="J101" s="32">
        <f>VLOOKUP(B101,NGHEDOC!$D$9:$F$216,3,0)</f>
        <v>23</v>
      </c>
      <c r="K101" s="30">
        <f>VLOOKUP(B101,NOI!$C$10:$V$217,8,0)</f>
        <v>12</v>
      </c>
      <c r="L101" s="30">
        <f>VLOOKUP(B101,NGHEDOC!$D$9:$F$216,2,0)</f>
        <v>47</v>
      </c>
      <c r="M101" s="30">
        <f>VLOOKUP(B101,VIET!$C$9:$M$216,9,0)</f>
        <v>3</v>
      </c>
      <c r="N101" s="30">
        <f>SUM(J101:M101)</f>
        <v>85</v>
      </c>
      <c r="O101" s="30" t="str">
        <f>IF(AND(N101&gt;=65,N101&lt;80,J101&gt;0,K101&gt;0,L101&gt;0),"A2",IF(AND(N101&gt;=80,J101&gt;0,K101&gt;0,L101&gt;0),"B1","Không đạt"))</f>
        <v>B1</v>
      </c>
      <c r="P101" s="116"/>
    </row>
    <row r="102" spans="1:16" ht="20.100000000000001" customHeight="1">
      <c r="A102" s="115">
        <v>94</v>
      </c>
      <c r="B102" s="115" t="s">
        <v>1192</v>
      </c>
      <c r="C102" s="116" t="s">
        <v>1193</v>
      </c>
      <c r="D102" s="116" t="s">
        <v>214</v>
      </c>
      <c r="E102" s="115" t="s">
        <v>1194</v>
      </c>
      <c r="F102" s="115" t="s">
        <v>94</v>
      </c>
      <c r="G102" s="115" t="s">
        <v>100</v>
      </c>
      <c r="H102" s="115" t="s">
        <v>101</v>
      </c>
      <c r="I102" s="115" t="s">
        <v>1296</v>
      </c>
      <c r="J102" s="32">
        <f>VLOOKUP(B102,NGHEDOC!$D$9:$F$216,3,0)</f>
        <v>22</v>
      </c>
      <c r="K102" s="30">
        <f>VLOOKUP(B102,NOI!$C$10:$V$217,8,0)</f>
        <v>14</v>
      </c>
      <c r="L102" s="30">
        <f>VLOOKUP(B102,NGHEDOC!$D$9:$F$216,2,0)</f>
        <v>44</v>
      </c>
      <c r="M102" s="30">
        <f>VLOOKUP(B102,VIET!$C$9:$M$216,9,0)</f>
        <v>5</v>
      </c>
      <c r="N102" s="30">
        <f>SUM(J102:M102)</f>
        <v>85</v>
      </c>
      <c r="O102" s="30" t="str">
        <f>IF(AND(N102&gt;=65,N102&lt;80,J102&gt;0,K102&gt;0,L102&gt;0),"A2",IF(AND(N102&gt;=80,J102&gt;0,K102&gt;0,L102&gt;0),"B1","Không đạt"))</f>
        <v>B1</v>
      </c>
      <c r="P102" s="116"/>
    </row>
    <row r="103" spans="1:16" ht="20.100000000000001" customHeight="1">
      <c r="A103" s="115">
        <v>95</v>
      </c>
      <c r="B103" s="115" t="s">
        <v>1196</v>
      </c>
      <c r="C103" s="116" t="s">
        <v>1197</v>
      </c>
      <c r="D103" s="116" t="s">
        <v>214</v>
      </c>
      <c r="E103" s="126" t="s">
        <v>1406</v>
      </c>
      <c r="F103" s="115" t="s">
        <v>94</v>
      </c>
      <c r="G103" s="115" t="s">
        <v>97</v>
      </c>
      <c r="H103" s="115" t="s">
        <v>96</v>
      </c>
      <c r="I103" s="115" t="s">
        <v>1291</v>
      </c>
      <c r="J103" s="32">
        <f>VLOOKUP(B103,NGHEDOC!$D$9:$F$216,3,0)</f>
        <v>19</v>
      </c>
      <c r="K103" s="30">
        <f>VLOOKUP(B103,NOI!$C$10:$V$217,8,0)</f>
        <v>12</v>
      </c>
      <c r="L103" s="30">
        <f>VLOOKUP(B103,NGHEDOC!$D$9:$F$216,2,0)</f>
        <v>47</v>
      </c>
      <c r="M103" s="30">
        <f>VLOOKUP(B103,VIET!$C$9:$M$216,9,0)</f>
        <v>4</v>
      </c>
      <c r="N103" s="30">
        <f>SUM(J103:M103)</f>
        <v>82</v>
      </c>
      <c r="O103" s="30" t="str">
        <f>IF(AND(N103&gt;=65,N103&lt;80,J103&gt;0,K103&gt;0,L103&gt;0),"A2",IF(AND(N103&gt;=80,J103&gt;0,K103&gt;0,L103&gt;0),"B1","Không đạt"))</f>
        <v>B1</v>
      </c>
      <c r="P103" s="116"/>
    </row>
    <row r="104" spans="1:16" ht="20.100000000000001" customHeight="1">
      <c r="A104" s="115">
        <v>96</v>
      </c>
      <c r="B104" s="115" t="s">
        <v>1233</v>
      </c>
      <c r="C104" s="116" t="s">
        <v>1234</v>
      </c>
      <c r="D104" s="116" t="s">
        <v>159</v>
      </c>
      <c r="E104" s="115" t="s">
        <v>1235</v>
      </c>
      <c r="F104" s="115" t="s">
        <v>92</v>
      </c>
      <c r="G104" s="115" t="s">
        <v>170</v>
      </c>
      <c r="H104" s="115" t="s">
        <v>102</v>
      </c>
      <c r="I104" s="115" t="s">
        <v>371</v>
      </c>
      <c r="J104" s="32">
        <f>VLOOKUP(B104,NGHEDOC!$D$9:$F$216,3,0)</f>
        <v>22</v>
      </c>
      <c r="K104" s="30">
        <f>VLOOKUP(B104,NOI!$C$10:$V$217,8,0)</f>
        <v>9</v>
      </c>
      <c r="L104" s="30">
        <f>VLOOKUP(B104,NGHEDOC!$D$9:$F$216,2,0)</f>
        <v>52</v>
      </c>
      <c r="M104" s="30">
        <f>VLOOKUP(B104,VIET!$C$9:$M$216,9,0)</f>
        <v>3</v>
      </c>
      <c r="N104" s="30">
        <f>SUM(J104:M104)</f>
        <v>86</v>
      </c>
      <c r="O104" s="30" t="str">
        <f>IF(AND(N104&gt;=65,N104&lt;80,J104&gt;0,K104&gt;0,L104&gt;0),"A2",IF(AND(N104&gt;=80,J104&gt;0,K104&gt;0,L104&gt;0),"B1","Không đạt"))</f>
        <v>B1</v>
      </c>
      <c r="P104" s="116"/>
    </row>
    <row r="105" spans="1:16" ht="20.100000000000001" customHeight="1">
      <c r="A105" s="115">
        <v>97</v>
      </c>
      <c r="B105" s="115" t="s">
        <v>1241</v>
      </c>
      <c r="C105" s="116" t="s">
        <v>1242</v>
      </c>
      <c r="D105" s="116" t="s">
        <v>1243</v>
      </c>
      <c r="E105" s="115" t="s">
        <v>1244</v>
      </c>
      <c r="F105" s="115" t="s">
        <v>94</v>
      </c>
      <c r="G105" s="115" t="s">
        <v>95</v>
      </c>
      <c r="H105" s="115" t="s">
        <v>99</v>
      </c>
      <c r="I105" s="115" t="s">
        <v>1281</v>
      </c>
      <c r="J105" s="32">
        <f>VLOOKUP(B105,NGHEDOC!$D$9:$F$216,3,0)</f>
        <v>22</v>
      </c>
      <c r="K105" s="30">
        <f>VLOOKUP(B105,NOI!$C$10:$V$217,8,0)</f>
        <v>9</v>
      </c>
      <c r="L105" s="30">
        <f>VLOOKUP(B105,NGHEDOC!$D$9:$F$216,2,0)</f>
        <v>55</v>
      </c>
      <c r="M105" s="30">
        <f>VLOOKUP(B105,VIET!$C$9:$M$216,9,0)</f>
        <v>4</v>
      </c>
      <c r="N105" s="30">
        <f>SUM(J105:M105)</f>
        <v>90</v>
      </c>
      <c r="O105" s="30" t="str">
        <f>IF(AND(N105&gt;=65,N105&lt;80,J105&gt;0,K105&gt;0,L105&gt;0),"A2",IF(AND(N105&gt;=80,J105&gt;0,K105&gt;0,L105&gt;0),"B1","Không đạt"))</f>
        <v>B1</v>
      </c>
      <c r="P105" s="116"/>
    </row>
    <row r="106" spans="1:16" ht="20.100000000000001" customHeight="1">
      <c r="A106" s="115">
        <v>98</v>
      </c>
      <c r="B106" s="115" t="s">
        <v>1259</v>
      </c>
      <c r="C106" s="116" t="s">
        <v>1260</v>
      </c>
      <c r="D106" s="116" t="s">
        <v>215</v>
      </c>
      <c r="E106" s="115" t="s">
        <v>1261</v>
      </c>
      <c r="F106" s="115" t="s">
        <v>92</v>
      </c>
      <c r="G106" s="115" t="s">
        <v>95</v>
      </c>
      <c r="H106" s="115" t="s">
        <v>99</v>
      </c>
      <c r="I106" s="115" t="s">
        <v>227</v>
      </c>
      <c r="J106" s="32">
        <f>VLOOKUP(B106,NGHEDOC!$D$9:$F$216,3,0)</f>
        <v>20</v>
      </c>
      <c r="K106" s="30">
        <f>VLOOKUP(B106,NOI!$C$10:$V$217,8,0)</f>
        <v>12</v>
      </c>
      <c r="L106" s="30">
        <f>VLOOKUP(B106,NGHEDOC!$D$9:$F$216,2,0)</f>
        <v>52</v>
      </c>
      <c r="M106" s="30">
        <f>VLOOKUP(B106,VIET!$C$9:$M$216,9,0)</f>
        <v>5</v>
      </c>
      <c r="N106" s="30">
        <f>SUM(J106:M106)</f>
        <v>89</v>
      </c>
      <c r="O106" s="30" t="str">
        <f>IF(AND(N106&gt;=65,N106&lt;80,J106&gt;0,K106&gt;0,L106&gt;0),"A2",IF(AND(N106&gt;=80,J106&gt;0,K106&gt;0,L106&gt;0),"B1","Không đạt"))</f>
        <v>B1</v>
      </c>
      <c r="P106" s="116"/>
    </row>
    <row r="107" spans="1:16" s="11" customFormat="1" ht="22.5" customHeight="1">
      <c r="A107" s="180" t="str">
        <f xml:space="preserve"> "Ấn định danh sách: "&amp;A106&amp;" thí sinh"</f>
        <v>Ấn định danh sách: 98 thí sinh</v>
      </c>
      <c r="B107" s="180"/>
      <c r="C107" s="180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</row>
    <row r="108" spans="1:16" s="1" customFormat="1" ht="22.5" customHeight="1">
      <c r="A108" s="14"/>
      <c r="B108" s="161" t="s">
        <v>49</v>
      </c>
      <c r="C108" s="161"/>
      <c r="D108" s="2">
        <f>COUNTIF(O9:O110,"a2")</f>
        <v>62</v>
      </c>
      <c r="E108" s="21"/>
      <c r="F108" s="16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</row>
    <row r="109" spans="1:16" s="1" customFormat="1" ht="22.5" customHeight="1">
      <c r="A109" s="14"/>
      <c r="B109" s="161" t="s">
        <v>50</v>
      </c>
      <c r="C109" s="161"/>
      <c r="D109" s="2">
        <f>COUNTIF(O9:O110,"b1")</f>
        <v>36</v>
      </c>
      <c r="E109" s="21"/>
      <c r="F109" s="16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</row>
    <row r="110" spans="1:16" ht="23.1" customHeight="1">
      <c r="D110" s="62">
        <f>SUM(D108:D109)</f>
        <v>98</v>
      </c>
    </row>
    <row r="111" spans="1:16" ht="20.100000000000001" customHeight="1">
      <c r="A111" s="32">
        <v>1</v>
      </c>
      <c r="B111" s="32" t="s">
        <v>585</v>
      </c>
      <c r="C111" s="187" t="s">
        <v>586</v>
      </c>
      <c r="D111" s="187" t="s">
        <v>90</v>
      </c>
      <c r="E111" s="32" t="s">
        <v>587</v>
      </c>
      <c r="F111" s="32" t="s">
        <v>92</v>
      </c>
      <c r="G111" s="32" t="s">
        <v>95</v>
      </c>
      <c r="H111" s="32" t="s">
        <v>99</v>
      </c>
      <c r="I111" s="32" t="s">
        <v>1280</v>
      </c>
      <c r="J111" s="32">
        <f>VLOOKUP(B111,NGHEDOC!$D$9:$F$216,3,0)</f>
        <v>17</v>
      </c>
      <c r="K111" s="30">
        <f>VLOOKUP(B111,NOI!$C$10:$V$217,8,0)</f>
        <v>12</v>
      </c>
      <c r="L111" s="30">
        <f>VLOOKUP(B111,NGHEDOC!$D$9:$F$216,2,0)</f>
        <v>27</v>
      </c>
      <c r="M111" s="30">
        <f>VLOOKUP(B111,VIET!$C$9:$M$216,9,0)</f>
        <v>2</v>
      </c>
      <c r="N111" s="30">
        <f>SUM(J111:M111)</f>
        <v>58</v>
      </c>
      <c r="O111" s="30" t="str">
        <f>IF(AND(N111&gt;=65,N111&lt;80,J111&gt;0,K111&gt;0,L111&gt;0),"A2",IF(AND(N111&gt;=80,J111&gt;0,K111&gt;0,L111&gt;0),"B1","Không đạt"))</f>
        <v>Không đạt</v>
      </c>
      <c r="P111" s="187"/>
    </row>
    <row r="112" spans="1:16" ht="20.100000000000001" customHeight="1">
      <c r="A112" s="32">
        <v>2</v>
      </c>
      <c r="B112" s="32" t="s">
        <v>588</v>
      </c>
      <c r="C112" s="187" t="s">
        <v>589</v>
      </c>
      <c r="D112" s="187" t="s">
        <v>90</v>
      </c>
      <c r="E112" s="32" t="s">
        <v>590</v>
      </c>
      <c r="F112" s="32" t="s">
        <v>92</v>
      </c>
      <c r="G112" s="32" t="s">
        <v>591</v>
      </c>
      <c r="H112" s="32" t="s">
        <v>171</v>
      </c>
      <c r="I112" s="32" t="s">
        <v>1281</v>
      </c>
      <c r="J112" s="32">
        <f>VLOOKUP(B112,NGHEDOC!$D$9:$F$216,3,0)</f>
        <v>13</v>
      </c>
      <c r="K112" s="30">
        <f>VLOOKUP(B112,NOI!$C$10:$V$217,8,0)</f>
        <v>11</v>
      </c>
      <c r="L112" s="30">
        <f>VLOOKUP(B112,NGHEDOC!$D$9:$F$216,2,0)</f>
        <v>28</v>
      </c>
      <c r="M112" s="30">
        <f>VLOOKUP(B112,VIET!$C$9:$M$216,9,0)</f>
        <v>4</v>
      </c>
      <c r="N112" s="30">
        <f>SUM(J112:M112)</f>
        <v>56</v>
      </c>
      <c r="O112" s="30" t="str">
        <f>IF(AND(N112&gt;=65,N112&lt;80,J112&gt;0,K112&gt;0,L112&gt;0),"A2",IF(AND(N112&gt;=80,J112&gt;0,K112&gt;0,L112&gt;0),"B1","Không đạt"))</f>
        <v>Không đạt</v>
      </c>
      <c r="P112" s="187"/>
    </row>
    <row r="113" spans="1:16" ht="20.100000000000001" customHeight="1">
      <c r="A113" s="32">
        <v>3</v>
      </c>
      <c r="B113" s="32" t="s">
        <v>592</v>
      </c>
      <c r="C113" s="187" t="s">
        <v>589</v>
      </c>
      <c r="D113" s="187" t="s">
        <v>90</v>
      </c>
      <c r="E113" s="32" t="s">
        <v>593</v>
      </c>
      <c r="F113" s="32" t="s">
        <v>92</v>
      </c>
      <c r="G113" s="32" t="s">
        <v>95</v>
      </c>
      <c r="H113" s="32" t="s">
        <v>104</v>
      </c>
      <c r="I113" s="32" t="s">
        <v>371</v>
      </c>
      <c r="J113" s="32">
        <f>VLOOKUP(B113,NGHEDOC!$D$9:$F$216,3,0)</f>
        <v>19</v>
      </c>
      <c r="K113" s="30">
        <f>VLOOKUP(B113,NOI!$C$10:$V$217,8,0)</f>
        <v>10</v>
      </c>
      <c r="L113" s="30">
        <f>VLOOKUP(B113,NGHEDOC!$D$9:$F$216,2,0)</f>
        <v>25</v>
      </c>
      <c r="M113" s="30">
        <f>VLOOKUP(B113,VIET!$C$9:$M$216,9,0)</f>
        <v>5</v>
      </c>
      <c r="N113" s="30">
        <f>SUM(J113:M113)</f>
        <v>59</v>
      </c>
      <c r="O113" s="30" t="str">
        <f>IF(AND(N113&gt;=65,N113&lt;80,J113&gt;0,K113&gt;0,L113&gt;0),"A2",IF(AND(N113&gt;=80,J113&gt;0,K113&gt;0,L113&gt;0),"B1","Không đạt"))</f>
        <v>Không đạt</v>
      </c>
      <c r="P113" s="187"/>
    </row>
    <row r="114" spans="1:16" ht="20.100000000000001" customHeight="1">
      <c r="A114" s="32">
        <v>4</v>
      </c>
      <c r="B114" s="32" t="s">
        <v>594</v>
      </c>
      <c r="C114" s="187" t="s">
        <v>595</v>
      </c>
      <c r="D114" s="187" t="s">
        <v>90</v>
      </c>
      <c r="E114" s="32" t="s">
        <v>233</v>
      </c>
      <c r="F114" s="32" t="s">
        <v>92</v>
      </c>
      <c r="G114" s="32" t="s">
        <v>100</v>
      </c>
      <c r="H114" s="32" t="s">
        <v>104</v>
      </c>
      <c r="I114" s="32" t="s">
        <v>1282</v>
      </c>
      <c r="J114" s="32">
        <f>VLOOKUP(B114,NGHEDOC!$D$9:$F$216,3,0)</f>
        <v>19</v>
      </c>
      <c r="K114" s="30">
        <f>VLOOKUP(B114,NOI!$C$10:$V$217,8,0)</f>
        <v>12</v>
      </c>
      <c r="L114" s="30">
        <f>VLOOKUP(B114,NGHEDOC!$D$9:$F$216,2,0)</f>
        <v>30</v>
      </c>
      <c r="M114" s="30">
        <f>VLOOKUP(B114,VIET!$C$9:$M$216,9,0)</f>
        <v>1</v>
      </c>
      <c r="N114" s="30">
        <f>SUM(J114:M114)</f>
        <v>62</v>
      </c>
      <c r="O114" s="30" t="str">
        <f>IF(AND(N114&gt;=65,N114&lt;80,J114&gt;0,K114&gt;0,L114&gt;0),"A2",IF(AND(N114&gt;=80,J114&gt;0,K114&gt;0,L114&gt;0),"B1","Không đạt"))</f>
        <v>Không đạt</v>
      </c>
      <c r="P114" s="187"/>
    </row>
    <row r="115" spans="1:16" ht="20.100000000000001" customHeight="1">
      <c r="A115" s="32">
        <v>5</v>
      </c>
      <c r="B115" s="32" t="s">
        <v>596</v>
      </c>
      <c r="C115" s="187" t="s">
        <v>597</v>
      </c>
      <c r="D115" s="187" t="s">
        <v>90</v>
      </c>
      <c r="E115" s="32" t="s">
        <v>598</v>
      </c>
      <c r="F115" s="32" t="s">
        <v>94</v>
      </c>
      <c r="G115" s="32" t="s">
        <v>95</v>
      </c>
      <c r="H115" s="32" t="s">
        <v>229</v>
      </c>
      <c r="I115" s="32" t="s">
        <v>1283</v>
      </c>
      <c r="J115" s="32" t="str">
        <f>VLOOKUP(B115,NGHEDOC!$D$9:$F$216,3,0)</f>
        <v>-</v>
      </c>
      <c r="K115" s="30" t="str">
        <f>VLOOKUP(B115,NOI!$C$10:$V$217,8,0)</f>
        <v>-</v>
      </c>
      <c r="L115" s="30" t="str">
        <f>VLOOKUP(B115,NGHEDOC!$D$9:$F$216,2,0)</f>
        <v>-</v>
      </c>
      <c r="M115" s="30" t="str">
        <f>VLOOKUP(B115,VIET!$C$9:$M$216,9,0)</f>
        <v>-</v>
      </c>
      <c r="N115" s="30">
        <f>SUM(J115:M115)</f>
        <v>0</v>
      </c>
      <c r="O115" s="30" t="str">
        <f>IF(AND(N115&gt;=65,N115&lt;80,J115&gt;0,K115&gt;0,L115&gt;0),"A2",IF(AND(N115&gt;=80,J115&gt;0,K115&gt;0,L115&gt;0),"B1","Không đạt"))</f>
        <v>Không đạt</v>
      </c>
      <c r="P115" s="187" t="s">
        <v>297</v>
      </c>
    </row>
    <row r="116" spans="1:16" ht="20.100000000000001" customHeight="1">
      <c r="A116" s="32">
        <v>6</v>
      </c>
      <c r="B116" s="32" t="s">
        <v>599</v>
      </c>
      <c r="C116" s="187" t="s">
        <v>600</v>
      </c>
      <c r="D116" s="187" t="s">
        <v>90</v>
      </c>
      <c r="E116" s="32" t="s">
        <v>355</v>
      </c>
      <c r="F116" s="32" t="s">
        <v>94</v>
      </c>
      <c r="G116" s="32" t="s">
        <v>95</v>
      </c>
      <c r="H116" s="32" t="s">
        <v>99</v>
      </c>
      <c r="I116" s="32" t="s">
        <v>371</v>
      </c>
      <c r="J116" s="32">
        <f>VLOOKUP(B116,NGHEDOC!$D$9:$F$216,3,0)</f>
        <v>11</v>
      </c>
      <c r="K116" s="30">
        <f>VLOOKUP(B116,NOI!$C$10:$V$217,8,0)</f>
        <v>11</v>
      </c>
      <c r="L116" s="30">
        <f>VLOOKUP(B116,NGHEDOC!$D$9:$F$216,2,0)</f>
        <v>28</v>
      </c>
      <c r="M116" s="30">
        <f>VLOOKUP(B116,VIET!$C$9:$M$216,9,0)</f>
        <v>4</v>
      </c>
      <c r="N116" s="30">
        <f>SUM(J116:M116)</f>
        <v>54</v>
      </c>
      <c r="O116" s="30" t="str">
        <f>IF(AND(N116&gt;=65,N116&lt;80,J116&gt;0,K116&gt;0,L116&gt;0),"A2",IF(AND(N116&gt;=80,J116&gt;0,K116&gt;0,L116&gt;0),"B1","Không đạt"))</f>
        <v>Không đạt</v>
      </c>
      <c r="P116" s="187"/>
    </row>
    <row r="117" spans="1:16" ht="20.100000000000001" customHeight="1">
      <c r="A117" s="32">
        <v>7</v>
      </c>
      <c r="B117" s="32" t="s">
        <v>601</v>
      </c>
      <c r="C117" s="187" t="s">
        <v>602</v>
      </c>
      <c r="D117" s="187" t="s">
        <v>90</v>
      </c>
      <c r="E117" s="32" t="s">
        <v>603</v>
      </c>
      <c r="F117" s="32" t="s">
        <v>92</v>
      </c>
      <c r="G117" s="32" t="s">
        <v>95</v>
      </c>
      <c r="H117" s="32" t="s">
        <v>99</v>
      </c>
      <c r="I117" s="32" t="s">
        <v>1284</v>
      </c>
      <c r="J117" s="32">
        <f>VLOOKUP(B117,NGHEDOC!$D$9:$F$216,3,0)</f>
        <v>10</v>
      </c>
      <c r="K117" s="30">
        <f>VLOOKUP(B117,NOI!$C$10:$V$217,8,0)</f>
        <v>11</v>
      </c>
      <c r="L117" s="30">
        <f>VLOOKUP(B117,NGHEDOC!$D$9:$F$216,2,0)</f>
        <v>38</v>
      </c>
      <c r="M117" s="30">
        <f>VLOOKUP(B117,VIET!$C$9:$M$216,9,0)</f>
        <v>5</v>
      </c>
      <c r="N117" s="30">
        <f>SUM(J117:M117)</f>
        <v>64</v>
      </c>
      <c r="O117" s="30" t="str">
        <f>IF(AND(N117&gt;=65,N117&lt;80,J117&gt;0,K117&gt;0,L117&gt;0),"A2",IF(AND(N117&gt;=80,J117&gt;0,K117&gt;0,L117&gt;0),"B1","Không đạt"))</f>
        <v>Không đạt</v>
      </c>
      <c r="P117" s="187"/>
    </row>
    <row r="118" spans="1:16" ht="20.100000000000001" customHeight="1">
      <c r="A118" s="32">
        <v>9</v>
      </c>
      <c r="B118" s="32" t="s">
        <v>606</v>
      </c>
      <c r="C118" s="187" t="s">
        <v>607</v>
      </c>
      <c r="D118" s="187" t="s">
        <v>90</v>
      </c>
      <c r="E118" s="32" t="s">
        <v>608</v>
      </c>
      <c r="F118" s="32" t="s">
        <v>92</v>
      </c>
      <c r="G118" s="32" t="s">
        <v>95</v>
      </c>
      <c r="H118" s="32" t="s">
        <v>99</v>
      </c>
      <c r="I118" s="32" t="s">
        <v>175</v>
      </c>
      <c r="J118" s="32">
        <f>VLOOKUP(B118,NGHEDOC!$D$9:$F$216,3,0)</f>
        <v>5</v>
      </c>
      <c r="K118" s="30">
        <f>VLOOKUP(B118,NOI!$C$10:$V$217,8,0)</f>
        <v>13</v>
      </c>
      <c r="L118" s="30">
        <f>VLOOKUP(B118,NGHEDOC!$D$9:$F$216,2,0)</f>
        <v>38</v>
      </c>
      <c r="M118" s="30">
        <f>VLOOKUP(B118,VIET!$C$9:$M$216,9,0)</f>
        <v>5</v>
      </c>
      <c r="N118" s="30">
        <f>SUM(J118:M118)</f>
        <v>61</v>
      </c>
      <c r="O118" s="30" t="str">
        <f>IF(AND(N118&gt;=65,N118&lt;80,J118&gt;0,K118&gt;0,L118&gt;0),"A2",IF(AND(N118&gt;=80,J118&gt;0,K118&gt;0,L118&gt;0),"B1","Không đạt"))</f>
        <v>Không đạt</v>
      </c>
      <c r="P118" s="187"/>
    </row>
    <row r="119" spans="1:16" ht="20.100000000000001" customHeight="1">
      <c r="A119" s="32">
        <v>11</v>
      </c>
      <c r="B119" s="32" t="s">
        <v>612</v>
      </c>
      <c r="C119" s="187" t="s">
        <v>613</v>
      </c>
      <c r="D119" s="187" t="s">
        <v>204</v>
      </c>
      <c r="E119" s="32" t="s">
        <v>614</v>
      </c>
      <c r="F119" s="32" t="s">
        <v>92</v>
      </c>
      <c r="G119" s="32" t="s">
        <v>95</v>
      </c>
      <c r="H119" s="32" t="s">
        <v>362</v>
      </c>
      <c r="I119" s="32" t="s">
        <v>176</v>
      </c>
      <c r="J119" s="32" t="str">
        <f>VLOOKUP(B119,NGHEDOC!$D$9:$F$216,3,0)</f>
        <v>-</v>
      </c>
      <c r="K119" s="30" t="str">
        <f>VLOOKUP(B119,NOI!$C$10:$V$217,8,0)</f>
        <v>-</v>
      </c>
      <c r="L119" s="30" t="str">
        <f>VLOOKUP(B119,NGHEDOC!$D$9:$F$216,2,0)</f>
        <v>-</v>
      </c>
      <c r="M119" s="30" t="str">
        <f>VLOOKUP(B119,VIET!$C$9:$M$216,9,0)</f>
        <v>-</v>
      </c>
      <c r="N119" s="30">
        <f>SUM(J119:M119)</f>
        <v>0</v>
      </c>
      <c r="O119" s="30" t="str">
        <f>IF(AND(N119&gt;=65,N119&lt;80,J119&gt;0,K119&gt;0,L119&gt;0),"A2",IF(AND(N119&gt;=80,J119&gt;0,K119&gt;0,L119&gt;0),"B1","Không đạt"))</f>
        <v>Không đạt</v>
      </c>
      <c r="P119" s="187" t="s">
        <v>297</v>
      </c>
    </row>
    <row r="120" spans="1:16" ht="20.100000000000001" customHeight="1">
      <c r="A120" s="32">
        <v>12</v>
      </c>
      <c r="B120" s="32" t="s">
        <v>615</v>
      </c>
      <c r="C120" s="187" t="s">
        <v>63</v>
      </c>
      <c r="D120" s="187" t="s">
        <v>616</v>
      </c>
      <c r="E120" s="32" t="s">
        <v>617</v>
      </c>
      <c r="F120" s="32" t="s">
        <v>94</v>
      </c>
      <c r="G120" s="32" t="s">
        <v>97</v>
      </c>
      <c r="H120" s="32" t="s">
        <v>99</v>
      </c>
      <c r="I120" s="32" t="s">
        <v>1281</v>
      </c>
      <c r="J120" s="32">
        <f>VLOOKUP(B120,NGHEDOC!$D$9:$F$216,3,0)</f>
        <v>11</v>
      </c>
      <c r="K120" s="30">
        <f>VLOOKUP(B120,NOI!$C$10:$V$217,8,0)</f>
        <v>12</v>
      </c>
      <c r="L120" s="30">
        <f>VLOOKUP(B120,NGHEDOC!$D$9:$F$216,2,0)</f>
        <v>17</v>
      </c>
      <c r="M120" s="30">
        <f>VLOOKUP(B120,VIET!$C$9:$M$216,9,0)</f>
        <v>5</v>
      </c>
      <c r="N120" s="30">
        <f>SUM(J120:M120)</f>
        <v>45</v>
      </c>
      <c r="O120" s="30" t="str">
        <f>IF(AND(N120&gt;=65,N120&lt;80,J120&gt;0,K120&gt;0,L120&gt;0),"A2",IF(AND(N120&gt;=80,J120&gt;0,K120&gt;0,L120&gt;0),"B1","Không đạt"))</f>
        <v>Không đạt</v>
      </c>
      <c r="P120" s="187"/>
    </row>
    <row r="121" spans="1:16" ht="20.100000000000001" customHeight="1">
      <c r="A121" s="32">
        <v>14</v>
      </c>
      <c r="B121" s="32" t="s">
        <v>622</v>
      </c>
      <c r="C121" s="187" t="s">
        <v>623</v>
      </c>
      <c r="D121" s="187" t="s">
        <v>624</v>
      </c>
      <c r="E121" s="32" t="s">
        <v>625</v>
      </c>
      <c r="F121" s="32" t="s">
        <v>94</v>
      </c>
      <c r="G121" s="32" t="s">
        <v>95</v>
      </c>
      <c r="H121" s="32" t="s">
        <v>163</v>
      </c>
      <c r="I121" s="32" t="s">
        <v>1281</v>
      </c>
      <c r="J121" s="32">
        <f>VLOOKUP(B121,NGHEDOC!$D$9:$F$216,3,0)</f>
        <v>9</v>
      </c>
      <c r="K121" s="30">
        <f>VLOOKUP(B121,NOI!$C$10:$V$217,8,0)</f>
        <v>13</v>
      </c>
      <c r="L121" s="30">
        <f>VLOOKUP(B121,NGHEDOC!$D$9:$F$216,2,0)</f>
        <v>33</v>
      </c>
      <c r="M121" s="30">
        <f>VLOOKUP(B121,VIET!$C$9:$M$216,9,0)</f>
        <v>4</v>
      </c>
      <c r="N121" s="30">
        <f>SUM(J121:M121)</f>
        <v>59</v>
      </c>
      <c r="O121" s="30" t="str">
        <f>IF(AND(N121&gt;=65,N121&lt;80,J121&gt;0,K121&gt;0,L121&gt;0),"A2",IF(AND(N121&gt;=80,J121&gt;0,K121&gt;0,L121&gt;0),"B1","Không đạt"))</f>
        <v>Không đạt</v>
      </c>
      <c r="P121" s="187"/>
    </row>
    <row r="122" spans="1:16" ht="20.100000000000001" customHeight="1">
      <c r="A122" s="32">
        <v>15</v>
      </c>
      <c r="B122" s="32" t="s">
        <v>626</v>
      </c>
      <c r="C122" s="187" t="s">
        <v>110</v>
      </c>
      <c r="D122" s="187" t="s">
        <v>627</v>
      </c>
      <c r="E122" s="32" t="s">
        <v>628</v>
      </c>
      <c r="F122" s="32" t="s">
        <v>92</v>
      </c>
      <c r="G122" s="32" t="s">
        <v>95</v>
      </c>
      <c r="H122" s="32" t="s">
        <v>99</v>
      </c>
      <c r="I122" s="32" t="s">
        <v>1285</v>
      </c>
      <c r="J122" s="32" t="str">
        <f>VLOOKUP(B122,NGHEDOC!$D$9:$F$216,3,0)</f>
        <v>-</v>
      </c>
      <c r="K122" s="30" t="str">
        <f>VLOOKUP(B122,NOI!$C$10:$V$217,8,0)</f>
        <v>-</v>
      </c>
      <c r="L122" s="30" t="str">
        <f>VLOOKUP(B122,NGHEDOC!$D$9:$F$216,2,0)</f>
        <v>-</v>
      </c>
      <c r="M122" s="30" t="str">
        <f>VLOOKUP(B122,VIET!$C$9:$M$216,9,0)</f>
        <v>-</v>
      </c>
      <c r="N122" s="30">
        <f>SUM(J122:M122)</f>
        <v>0</v>
      </c>
      <c r="O122" s="30" t="str">
        <f>IF(AND(N122&gt;=65,N122&lt;80,J122&gt;0,K122&gt;0,L122&gt;0),"A2",IF(AND(N122&gt;=80,J122&gt;0,K122&gt;0,L122&gt;0),"B1","Không đạt"))</f>
        <v>Không đạt</v>
      </c>
      <c r="P122" s="187" t="s">
        <v>297</v>
      </c>
    </row>
    <row r="123" spans="1:16" ht="20.100000000000001" customHeight="1">
      <c r="A123" s="32">
        <v>16</v>
      </c>
      <c r="B123" s="32" t="s">
        <v>629</v>
      </c>
      <c r="C123" s="187" t="s">
        <v>630</v>
      </c>
      <c r="D123" s="187" t="s">
        <v>627</v>
      </c>
      <c r="E123" s="32" t="s">
        <v>631</v>
      </c>
      <c r="F123" s="32" t="s">
        <v>92</v>
      </c>
      <c r="G123" s="32" t="s">
        <v>95</v>
      </c>
      <c r="H123" s="32" t="s">
        <v>99</v>
      </c>
      <c r="I123" s="32" t="s">
        <v>1281</v>
      </c>
      <c r="J123" s="32">
        <f>VLOOKUP(B123,NGHEDOC!$D$9:$F$216,3,0)</f>
        <v>18</v>
      </c>
      <c r="K123" s="30">
        <f>VLOOKUP(B123,NOI!$C$10:$V$217,8,0)</f>
        <v>11</v>
      </c>
      <c r="L123" s="30">
        <f>VLOOKUP(B123,NGHEDOC!$D$9:$F$216,2,0)</f>
        <v>27</v>
      </c>
      <c r="M123" s="30">
        <f>VLOOKUP(B123,VIET!$C$9:$M$216,9,0)</f>
        <v>3</v>
      </c>
      <c r="N123" s="30">
        <f>SUM(J123:M123)</f>
        <v>59</v>
      </c>
      <c r="O123" s="30" t="str">
        <f>IF(AND(N123&gt;=65,N123&lt;80,J123&gt;0,K123&gt;0,L123&gt;0),"A2",IF(AND(N123&gt;=80,J123&gt;0,K123&gt;0,L123&gt;0),"B1","Không đạt"))</f>
        <v>Không đạt</v>
      </c>
      <c r="P123" s="187"/>
    </row>
    <row r="124" spans="1:16" ht="20.100000000000001" customHeight="1">
      <c r="A124" s="32">
        <v>17</v>
      </c>
      <c r="B124" s="32" t="s">
        <v>632</v>
      </c>
      <c r="C124" s="187" t="s">
        <v>633</v>
      </c>
      <c r="D124" s="187" t="s">
        <v>634</v>
      </c>
      <c r="E124" s="32" t="s">
        <v>313</v>
      </c>
      <c r="F124" s="32" t="s">
        <v>92</v>
      </c>
      <c r="G124" s="32" t="s">
        <v>97</v>
      </c>
      <c r="H124" s="32" t="s">
        <v>104</v>
      </c>
      <c r="I124" s="32" t="s">
        <v>175</v>
      </c>
      <c r="J124" s="32">
        <f>VLOOKUP(B124,NGHEDOC!$D$9:$F$216,3,0)</f>
        <v>13</v>
      </c>
      <c r="K124" s="30">
        <f>VLOOKUP(B124,NOI!$C$10:$V$217,8,0)</f>
        <v>11</v>
      </c>
      <c r="L124" s="30">
        <f>VLOOKUP(B124,NGHEDOC!$D$9:$F$216,2,0)</f>
        <v>12</v>
      </c>
      <c r="M124" s="30">
        <f>VLOOKUP(B124,VIET!$C$9:$M$216,9,0)</f>
        <v>1</v>
      </c>
      <c r="N124" s="30">
        <f>SUM(J124:M124)</f>
        <v>37</v>
      </c>
      <c r="O124" s="30" t="str">
        <f>IF(AND(N124&gt;=65,N124&lt;80,J124&gt;0,K124&gt;0,L124&gt;0),"A2",IF(AND(N124&gt;=80,J124&gt;0,K124&gt;0,L124&gt;0),"B1","Không đạt"))</f>
        <v>Không đạt</v>
      </c>
      <c r="P124" s="187"/>
    </row>
    <row r="125" spans="1:16" ht="20.100000000000001" customHeight="1">
      <c r="A125" s="32">
        <v>18</v>
      </c>
      <c r="B125" s="32" t="s">
        <v>635</v>
      </c>
      <c r="C125" s="187" t="s">
        <v>636</v>
      </c>
      <c r="D125" s="187" t="s">
        <v>637</v>
      </c>
      <c r="E125" s="32" t="s">
        <v>638</v>
      </c>
      <c r="F125" s="32" t="s">
        <v>92</v>
      </c>
      <c r="G125" s="32" t="s">
        <v>95</v>
      </c>
      <c r="H125" s="32" t="s">
        <v>99</v>
      </c>
      <c r="I125" s="32" t="s">
        <v>1286</v>
      </c>
      <c r="J125" s="32">
        <f>VLOOKUP(B125,NGHEDOC!$D$9:$F$216,3,0)</f>
        <v>7</v>
      </c>
      <c r="K125" s="30">
        <f>VLOOKUP(B125,NOI!$C$10:$V$217,8,0)</f>
        <v>10</v>
      </c>
      <c r="L125" s="30">
        <f>VLOOKUP(B125,NGHEDOC!$D$9:$F$216,2,0)</f>
        <v>21</v>
      </c>
      <c r="M125" s="30">
        <f>VLOOKUP(B125,VIET!$C$9:$M$216,9,0)</f>
        <v>3</v>
      </c>
      <c r="N125" s="30">
        <f>SUM(J125:M125)</f>
        <v>41</v>
      </c>
      <c r="O125" s="30" t="str">
        <f>IF(AND(N125&gt;=65,N125&lt;80,J125&gt;0,K125&gt;0,L125&gt;0),"A2",IF(AND(N125&gt;=80,J125&gt;0,K125&gt;0,L125&gt;0),"B1","Không đạt"))</f>
        <v>Không đạt</v>
      </c>
      <c r="P125" s="187"/>
    </row>
    <row r="126" spans="1:16" ht="20.100000000000001" customHeight="1">
      <c r="A126" s="32">
        <v>20</v>
      </c>
      <c r="B126" s="32" t="s">
        <v>643</v>
      </c>
      <c r="C126" s="187" t="s">
        <v>630</v>
      </c>
      <c r="D126" s="187" t="s">
        <v>311</v>
      </c>
      <c r="E126" s="32" t="s">
        <v>644</v>
      </c>
      <c r="F126" s="32" t="s">
        <v>92</v>
      </c>
      <c r="G126" s="32" t="s">
        <v>97</v>
      </c>
      <c r="H126" s="32" t="s">
        <v>99</v>
      </c>
      <c r="I126" s="32" t="s">
        <v>1288</v>
      </c>
      <c r="J126" s="32">
        <f>VLOOKUP(B126,NGHEDOC!$D$9:$F$216,3,0)</f>
        <v>9</v>
      </c>
      <c r="K126" s="30">
        <f>VLOOKUP(B126,NOI!$C$10:$V$217,8,0)</f>
        <v>9</v>
      </c>
      <c r="L126" s="30">
        <f>VLOOKUP(B126,NGHEDOC!$D$9:$F$216,2,0)</f>
        <v>16</v>
      </c>
      <c r="M126" s="30">
        <f>VLOOKUP(B126,VIET!$C$9:$M$216,9,0)</f>
        <v>3</v>
      </c>
      <c r="N126" s="30">
        <f>SUM(J126:M126)</f>
        <v>37</v>
      </c>
      <c r="O126" s="30" t="str">
        <f>IF(AND(N126&gt;=65,N126&lt;80,J126&gt;0,K126&gt;0,L126&gt;0),"A2",IF(AND(N126&gt;=80,J126&gt;0,K126&gt;0,L126&gt;0),"B1","Không đạt"))</f>
        <v>Không đạt</v>
      </c>
      <c r="P126" s="187"/>
    </row>
    <row r="127" spans="1:16" ht="20.100000000000001" customHeight="1">
      <c r="A127" s="32">
        <v>21</v>
      </c>
      <c r="B127" s="32" t="s">
        <v>645</v>
      </c>
      <c r="C127" s="187" t="s">
        <v>646</v>
      </c>
      <c r="D127" s="187" t="s">
        <v>111</v>
      </c>
      <c r="E127" s="32" t="s">
        <v>647</v>
      </c>
      <c r="F127" s="32" t="s">
        <v>92</v>
      </c>
      <c r="G127" s="32" t="s">
        <v>95</v>
      </c>
      <c r="H127" s="32" t="s">
        <v>112</v>
      </c>
      <c r="I127" s="32" t="s">
        <v>235</v>
      </c>
      <c r="J127" s="32">
        <f>VLOOKUP(B127,NGHEDOC!$D$9:$F$216,3,0)</f>
        <v>9</v>
      </c>
      <c r="K127" s="30">
        <f>VLOOKUP(B127,NOI!$C$10:$V$217,8,0)</f>
        <v>12</v>
      </c>
      <c r="L127" s="30">
        <f>VLOOKUP(B127,NGHEDOC!$D$9:$F$216,2,0)</f>
        <v>14</v>
      </c>
      <c r="M127" s="30">
        <f>VLOOKUP(B127,VIET!$C$9:$M$216,9,0)</f>
        <v>3</v>
      </c>
      <c r="N127" s="30">
        <f>SUM(J127:M127)</f>
        <v>38</v>
      </c>
      <c r="O127" s="30" t="str">
        <f>IF(AND(N127&gt;=65,N127&lt;80,J127&gt;0,K127&gt;0,L127&gt;0),"A2",IF(AND(N127&gt;=80,J127&gt;0,K127&gt;0,L127&gt;0),"B1","Không đạt"))</f>
        <v>Không đạt</v>
      </c>
      <c r="P127" s="187"/>
    </row>
    <row r="128" spans="1:16" ht="20.100000000000001" customHeight="1">
      <c r="A128" s="32">
        <v>22</v>
      </c>
      <c r="B128" s="32" t="s">
        <v>648</v>
      </c>
      <c r="C128" s="187" t="s">
        <v>649</v>
      </c>
      <c r="D128" s="187" t="s">
        <v>111</v>
      </c>
      <c r="E128" s="32" t="s">
        <v>650</v>
      </c>
      <c r="F128" s="32" t="s">
        <v>92</v>
      </c>
      <c r="G128" s="32" t="s">
        <v>95</v>
      </c>
      <c r="H128" s="32" t="s">
        <v>99</v>
      </c>
      <c r="I128" s="32" t="s">
        <v>1280</v>
      </c>
      <c r="J128" s="32">
        <f>VLOOKUP(B128,NGHEDOC!$D$9:$F$216,3,0)</f>
        <v>0</v>
      </c>
      <c r="K128" s="30">
        <f>VLOOKUP(B128,NOI!$C$10:$V$217,8,0)</f>
        <v>10</v>
      </c>
      <c r="L128" s="30">
        <f>VLOOKUP(B128,NGHEDOC!$D$9:$F$216,2,0)</f>
        <v>17</v>
      </c>
      <c r="M128" s="30">
        <f>VLOOKUP(B128,VIET!$C$9:$M$216,9,0)</f>
        <v>5</v>
      </c>
      <c r="N128" s="30">
        <f>SUM(J128:M128)</f>
        <v>32</v>
      </c>
      <c r="O128" s="30" t="str">
        <f>IF(AND(N128&gt;=65,N128&lt;80,J128&gt;0,K128&gt;0,L128&gt;0),"A2",IF(AND(N128&gt;=80,J128&gt;0,K128&gt;0,L128&gt;0),"B1","Không đạt"))</f>
        <v>Không đạt</v>
      </c>
      <c r="P128" s="187"/>
    </row>
    <row r="129" spans="1:16" ht="20.100000000000001" customHeight="1">
      <c r="A129" s="32">
        <v>23</v>
      </c>
      <c r="B129" s="32" t="s">
        <v>651</v>
      </c>
      <c r="C129" s="187" t="s">
        <v>354</v>
      </c>
      <c r="D129" s="187" t="s">
        <v>652</v>
      </c>
      <c r="E129" s="32" t="s">
        <v>355</v>
      </c>
      <c r="F129" s="32" t="s">
        <v>94</v>
      </c>
      <c r="G129" s="32" t="s">
        <v>97</v>
      </c>
      <c r="H129" s="32" t="s">
        <v>96</v>
      </c>
      <c r="I129" s="32" t="s">
        <v>1281</v>
      </c>
      <c r="J129" s="32">
        <f>VLOOKUP(B129,NGHEDOC!$D$9:$F$216,3,0)</f>
        <v>10</v>
      </c>
      <c r="K129" s="30">
        <f>VLOOKUP(B129,NOI!$C$10:$V$217,8,0)</f>
        <v>11</v>
      </c>
      <c r="L129" s="30">
        <f>VLOOKUP(B129,NGHEDOC!$D$9:$F$216,2,0)</f>
        <v>23</v>
      </c>
      <c r="M129" s="30">
        <f>VLOOKUP(B129,VIET!$C$9:$M$216,9,0)</f>
        <v>2</v>
      </c>
      <c r="N129" s="30">
        <f>SUM(J129:M129)</f>
        <v>46</v>
      </c>
      <c r="O129" s="30" t="str">
        <f>IF(AND(N129&gt;=65,N129&lt;80,J129&gt;0,K129&gt;0,L129&gt;0),"A2",IF(AND(N129&gt;=80,J129&gt;0,K129&gt;0,L129&gt;0),"B1","Không đạt"))</f>
        <v>Không đạt</v>
      </c>
      <c r="P129" s="187"/>
    </row>
    <row r="130" spans="1:16" ht="20.100000000000001" customHeight="1">
      <c r="A130" s="32">
        <v>27</v>
      </c>
      <c r="B130" s="32" t="s">
        <v>661</v>
      </c>
      <c r="C130" s="187" t="s">
        <v>110</v>
      </c>
      <c r="D130" s="187" t="s">
        <v>660</v>
      </c>
      <c r="E130" s="32" t="s">
        <v>662</v>
      </c>
      <c r="F130" s="32" t="s">
        <v>92</v>
      </c>
      <c r="G130" s="32" t="s">
        <v>95</v>
      </c>
      <c r="H130" s="32" t="s">
        <v>99</v>
      </c>
      <c r="I130" s="32" t="s">
        <v>1290</v>
      </c>
      <c r="J130" s="32">
        <f>VLOOKUP(B130,NGHEDOC!$D$9:$F$216,3,0)</f>
        <v>24</v>
      </c>
      <c r="K130" s="30">
        <f>VLOOKUP(B130,NOI!$C$10:$V$217,8,0)</f>
        <v>12</v>
      </c>
      <c r="L130" s="30">
        <f>VLOOKUP(B130,NGHEDOC!$D$9:$F$216,2,0)</f>
        <v>21</v>
      </c>
      <c r="M130" s="30">
        <f>VLOOKUP(B130,VIET!$C$9:$M$216,9,0)</f>
        <v>4</v>
      </c>
      <c r="N130" s="30">
        <f>SUM(J130:M130)</f>
        <v>61</v>
      </c>
      <c r="O130" s="30" t="str">
        <f>IF(AND(N130&gt;=65,N130&lt;80,J130&gt;0,K130&gt;0,L130&gt;0),"A2",IF(AND(N130&gt;=80,J130&gt;0,K130&gt;0,L130&gt;0),"B1","Không đạt"))</f>
        <v>Không đạt</v>
      </c>
      <c r="P130" s="187"/>
    </row>
    <row r="131" spans="1:16" ht="20.100000000000001" customHeight="1">
      <c r="A131" s="32">
        <v>28</v>
      </c>
      <c r="B131" s="32" t="s">
        <v>663</v>
      </c>
      <c r="C131" s="187" t="s">
        <v>358</v>
      </c>
      <c r="D131" s="187" t="s">
        <v>206</v>
      </c>
      <c r="E131" s="32" t="s">
        <v>664</v>
      </c>
      <c r="F131" s="32" t="s">
        <v>94</v>
      </c>
      <c r="G131" s="32" t="s">
        <v>95</v>
      </c>
      <c r="H131" s="32" t="s">
        <v>99</v>
      </c>
      <c r="I131" s="32" t="s">
        <v>1291</v>
      </c>
      <c r="J131" s="32">
        <f>VLOOKUP(B131,NGHEDOC!$D$9:$F$216,3,0)</f>
        <v>8</v>
      </c>
      <c r="K131" s="30">
        <f>VLOOKUP(B131,NOI!$C$10:$V$217,8,0)</f>
        <v>14</v>
      </c>
      <c r="L131" s="30">
        <f>VLOOKUP(B131,NGHEDOC!$D$9:$F$216,2,0)</f>
        <v>20</v>
      </c>
      <c r="M131" s="30">
        <f>VLOOKUP(B131,VIET!$C$9:$M$216,9,0)</f>
        <v>5</v>
      </c>
      <c r="N131" s="30">
        <f>SUM(J131:M131)</f>
        <v>47</v>
      </c>
      <c r="O131" s="30" t="str">
        <f>IF(AND(N131&gt;=65,N131&lt;80,J131&gt;0,K131&gt;0,L131&gt;0),"A2",IF(AND(N131&gt;=80,J131&gt;0,K131&gt;0,L131&gt;0),"B1","Không đạt"))</f>
        <v>Không đạt</v>
      </c>
      <c r="P131" s="187"/>
    </row>
    <row r="132" spans="1:16" ht="20.100000000000001" customHeight="1">
      <c r="A132" s="32">
        <v>33</v>
      </c>
      <c r="B132" s="32" t="s">
        <v>679</v>
      </c>
      <c r="C132" s="187" t="s">
        <v>680</v>
      </c>
      <c r="D132" s="187" t="s">
        <v>315</v>
      </c>
      <c r="E132" s="32" t="s">
        <v>681</v>
      </c>
      <c r="F132" s="32" t="s">
        <v>92</v>
      </c>
      <c r="G132" s="32" t="s">
        <v>95</v>
      </c>
      <c r="H132" s="32" t="s">
        <v>112</v>
      </c>
      <c r="I132" s="32" t="s">
        <v>1280</v>
      </c>
      <c r="J132" s="32">
        <f>VLOOKUP(B132,NGHEDOC!$D$9:$F$216,3,0)</f>
        <v>7</v>
      </c>
      <c r="K132" s="30">
        <f>VLOOKUP(B132,NOI!$C$10:$V$217,8,0)</f>
        <v>12</v>
      </c>
      <c r="L132" s="30">
        <f>VLOOKUP(B132,NGHEDOC!$D$9:$F$216,2,0)</f>
        <v>9</v>
      </c>
      <c r="M132" s="30">
        <f>VLOOKUP(B132,VIET!$C$9:$M$216,9,0)</f>
        <v>4</v>
      </c>
      <c r="N132" s="30">
        <f>SUM(J132:M132)</f>
        <v>32</v>
      </c>
      <c r="O132" s="30" t="str">
        <f>IF(AND(N132&gt;=65,N132&lt;80,J132&gt;0,K132&gt;0,L132&gt;0),"A2",IF(AND(N132&gt;=80,J132&gt;0,K132&gt;0,L132&gt;0),"B1","Không đạt"))</f>
        <v>Không đạt</v>
      </c>
      <c r="P132" s="187"/>
    </row>
    <row r="133" spans="1:16" ht="20.100000000000001" customHeight="1">
      <c r="A133" s="32">
        <v>36</v>
      </c>
      <c r="B133" s="32" t="s">
        <v>688</v>
      </c>
      <c r="C133" s="187" t="s">
        <v>689</v>
      </c>
      <c r="D133" s="187" t="s">
        <v>690</v>
      </c>
      <c r="E133" s="32" t="s">
        <v>621</v>
      </c>
      <c r="F133" s="32" t="s">
        <v>94</v>
      </c>
      <c r="G133" s="32" t="s">
        <v>95</v>
      </c>
      <c r="H133" s="32" t="s">
        <v>363</v>
      </c>
      <c r="I133" s="32" t="s">
        <v>1291</v>
      </c>
      <c r="J133" s="32">
        <f>VLOOKUP(B133,NGHEDOC!$D$9:$F$216,3,0)</f>
        <v>21</v>
      </c>
      <c r="K133" s="30">
        <f>VLOOKUP(B133,NOI!$C$10:$V$217,8,0)</f>
        <v>10</v>
      </c>
      <c r="L133" s="30">
        <f>VLOOKUP(B133,NGHEDOC!$D$9:$F$216,2,0)</f>
        <v>14</v>
      </c>
      <c r="M133" s="30">
        <f>VLOOKUP(B133,VIET!$C$9:$M$216,9,0)</f>
        <v>5</v>
      </c>
      <c r="N133" s="30">
        <f>SUM(J133:M133)</f>
        <v>50</v>
      </c>
      <c r="O133" s="30" t="str">
        <f>IF(AND(N133&gt;=65,N133&lt;80,J133&gt;0,K133&gt;0,L133&gt;0),"A2",IF(AND(N133&gt;=80,J133&gt;0,K133&gt;0,L133&gt;0),"B1","Không đạt"))</f>
        <v>Không đạt</v>
      </c>
      <c r="P133" s="187"/>
    </row>
    <row r="134" spans="1:16" ht="20.100000000000001" customHeight="1">
      <c r="A134" s="32">
        <v>38</v>
      </c>
      <c r="B134" s="32" t="s">
        <v>694</v>
      </c>
      <c r="C134" s="187" t="s">
        <v>673</v>
      </c>
      <c r="D134" s="187" t="s">
        <v>91</v>
      </c>
      <c r="E134" s="32" t="s">
        <v>318</v>
      </c>
      <c r="F134" s="32" t="s">
        <v>92</v>
      </c>
      <c r="G134" s="32" t="s">
        <v>95</v>
      </c>
      <c r="H134" s="32" t="s">
        <v>99</v>
      </c>
      <c r="I134" s="32" t="s">
        <v>1289</v>
      </c>
      <c r="J134" s="32">
        <f>VLOOKUP(B134,NGHEDOC!$D$9:$F$216,3,0)</f>
        <v>6</v>
      </c>
      <c r="K134" s="30">
        <f>VLOOKUP(B134,NOI!$C$10:$V$217,8,0)</f>
        <v>12</v>
      </c>
      <c r="L134" s="30">
        <f>VLOOKUP(B134,NGHEDOC!$D$9:$F$216,2,0)</f>
        <v>39</v>
      </c>
      <c r="M134" s="30">
        <f>VLOOKUP(B134,VIET!$C$9:$M$216,9,0)</f>
        <v>4</v>
      </c>
      <c r="N134" s="30">
        <f>SUM(J134:M134)</f>
        <v>61</v>
      </c>
      <c r="O134" s="30" t="str">
        <f>IF(AND(N134&gt;=65,N134&lt;80,J134&gt;0,K134&gt;0,L134&gt;0),"A2",IF(AND(N134&gt;=80,J134&gt;0,K134&gt;0,L134&gt;0),"B1","Không đạt"))</f>
        <v>Không đạt</v>
      </c>
      <c r="P134" s="187"/>
    </row>
    <row r="135" spans="1:16" ht="20.100000000000001" customHeight="1">
      <c r="A135" s="32">
        <v>39</v>
      </c>
      <c r="B135" s="32" t="s">
        <v>695</v>
      </c>
      <c r="C135" s="187" t="s">
        <v>696</v>
      </c>
      <c r="D135" s="187" t="s">
        <v>91</v>
      </c>
      <c r="E135" s="32" t="s">
        <v>697</v>
      </c>
      <c r="F135" s="32" t="s">
        <v>92</v>
      </c>
      <c r="G135" s="32" t="s">
        <v>698</v>
      </c>
      <c r="H135" s="32" t="s">
        <v>168</v>
      </c>
      <c r="I135" s="32" t="s">
        <v>1294</v>
      </c>
      <c r="J135" s="32">
        <f>VLOOKUP(B135,NGHEDOC!$D$9:$F$216,3,0)</f>
        <v>6</v>
      </c>
      <c r="K135" s="30">
        <f>VLOOKUP(B135,NOI!$C$10:$V$217,8,0)</f>
        <v>12</v>
      </c>
      <c r="L135" s="30">
        <f>VLOOKUP(B135,NGHEDOC!$D$9:$F$216,2,0)</f>
        <v>19</v>
      </c>
      <c r="M135" s="30">
        <f>VLOOKUP(B135,VIET!$C$9:$M$216,9,0)</f>
        <v>5</v>
      </c>
      <c r="N135" s="30">
        <f>SUM(J135:M135)</f>
        <v>42</v>
      </c>
      <c r="O135" s="30" t="str">
        <f>IF(AND(N135&gt;=65,N135&lt;80,J135&gt;0,K135&gt;0,L135&gt;0),"A2",IF(AND(N135&gt;=80,J135&gt;0,K135&gt;0,L135&gt;0),"B1","Không đạt"))</f>
        <v>Không đạt</v>
      </c>
      <c r="P135" s="187"/>
    </row>
    <row r="136" spans="1:16" ht="20.100000000000001" customHeight="1">
      <c r="A136" s="32">
        <v>43</v>
      </c>
      <c r="B136" s="32" t="s">
        <v>709</v>
      </c>
      <c r="C136" s="187" t="s">
        <v>710</v>
      </c>
      <c r="D136" s="187" t="s">
        <v>340</v>
      </c>
      <c r="E136" s="32" t="s">
        <v>711</v>
      </c>
      <c r="F136" s="32" t="s">
        <v>94</v>
      </c>
      <c r="G136" s="32" t="s">
        <v>95</v>
      </c>
      <c r="H136" s="32" t="s">
        <v>99</v>
      </c>
      <c r="I136" s="32" t="s">
        <v>1297</v>
      </c>
      <c r="J136" s="32">
        <f>VLOOKUP(B136,NGHEDOC!$D$9:$F$216,3,0)</f>
        <v>4</v>
      </c>
      <c r="K136" s="30">
        <f>VLOOKUP(B136,NOI!$C$10:$V$217,8,0)</f>
        <v>12</v>
      </c>
      <c r="L136" s="30">
        <f>VLOOKUP(B136,NGHEDOC!$D$9:$F$216,2,0)</f>
        <v>15</v>
      </c>
      <c r="M136" s="30">
        <f>VLOOKUP(B136,VIET!$C$9:$M$216,9,0)</f>
        <v>4</v>
      </c>
      <c r="N136" s="30">
        <f>SUM(J136:M136)</f>
        <v>35</v>
      </c>
      <c r="O136" s="30" t="str">
        <f>IF(AND(N136&gt;=65,N136&lt;80,J136&gt;0,K136&gt;0,L136&gt;0),"A2",IF(AND(N136&gt;=80,J136&gt;0,K136&gt;0,L136&gt;0),"B1","Không đạt"))</f>
        <v>Không đạt</v>
      </c>
      <c r="P136" s="187"/>
    </row>
    <row r="137" spans="1:16" ht="20.100000000000001" customHeight="1">
      <c r="A137" s="32">
        <v>46</v>
      </c>
      <c r="B137" s="32" t="s">
        <v>719</v>
      </c>
      <c r="C137" s="187" t="s">
        <v>720</v>
      </c>
      <c r="D137" s="187" t="s">
        <v>198</v>
      </c>
      <c r="E137" s="32" t="s">
        <v>721</v>
      </c>
      <c r="F137" s="32" t="s">
        <v>92</v>
      </c>
      <c r="G137" s="32" t="s">
        <v>97</v>
      </c>
      <c r="H137" s="32" t="s">
        <v>96</v>
      </c>
      <c r="I137" s="32" t="s">
        <v>1298</v>
      </c>
      <c r="J137" s="32" t="str">
        <f>VLOOKUP(B137,NGHEDOC!$D$9:$F$216,3,0)</f>
        <v>-</v>
      </c>
      <c r="K137" s="30" t="str">
        <f>VLOOKUP(B137,NOI!$C$10:$V$217,8,0)</f>
        <v>-</v>
      </c>
      <c r="L137" s="30" t="str">
        <f>VLOOKUP(B137,NGHEDOC!$D$9:$F$216,2,0)</f>
        <v>-</v>
      </c>
      <c r="M137" s="30" t="str">
        <f>VLOOKUP(B137,VIET!$C$9:$M$216,9,0)</f>
        <v>-</v>
      </c>
      <c r="N137" s="30">
        <f>SUM(J137:M137)</f>
        <v>0</v>
      </c>
      <c r="O137" s="30" t="str">
        <f>IF(AND(N137&gt;=65,N137&lt;80,J137&gt;0,K137&gt;0,L137&gt;0),"A2",IF(AND(N137&gt;=80,J137&gt;0,K137&gt;0,L137&gt;0),"B1","Không đạt"))</f>
        <v>Không đạt</v>
      </c>
      <c r="P137" s="187" t="s">
        <v>297</v>
      </c>
    </row>
    <row r="138" spans="1:16" ht="20.100000000000001" customHeight="1">
      <c r="A138" s="32">
        <v>47</v>
      </c>
      <c r="B138" s="32" t="s">
        <v>722</v>
      </c>
      <c r="C138" s="187" t="s">
        <v>723</v>
      </c>
      <c r="D138" s="187" t="s">
        <v>198</v>
      </c>
      <c r="E138" s="32" t="s">
        <v>724</v>
      </c>
      <c r="F138" s="32" t="s">
        <v>92</v>
      </c>
      <c r="G138" s="32" t="s">
        <v>95</v>
      </c>
      <c r="H138" s="32" t="s">
        <v>102</v>
      </c>
      <c r="I138" s="32" t="s">
        <v>1281</v>
      </c>
      <c r="J138" s="32">
        <f>VLOOKUP(B138,NGHEDOC!$D$9:$F$216,3,0)</f>
        <v>20</v>
      </c>
      <c r="K138" s="30">
        <f>VLOOKUP(B138,NOI!$C$10:$V$217,8,0)</f>
        <v>11</v>
      </c>
      <c r="L138" s="30">
        <f>VLOOKUP(B138,NGHEDOC!$D$9:$F$216,2,0)</f>
        <v>28</v>
      </c>
      <c r="M138" s="30">
        <f>VLOOKUP(B138,VIET!$C$9:$M$216,9,0)</f>
        <v>3</v>
      </c>
      <c r="N138" s="30">
        <f>SUM(J138:M138)</f>
        <v>62</v>
      </c>
      <c r="O138" s="30" t="str">
        <f>IF(AND(N138&gt;=65,N138&lt;80,J138&gt;0,K138&gt;0,L138&gt;0),"A2",IF(AND(N138&gt;=80,J138&gt;0,K138&gt;0,L138&gt;0),"B1","Không đạt"))</f>
        <v>Không đạt</v>
      </c>
      <c r="P138" s="187"/>
    </row>
    <row r="139" spans="1:16" ht="20.100000000000001" customHeight="1">
      <c r="A139" s="32">
        <v>49</v>
      </c>
      <c r="B139" s="32" t="s">
        <v>727</v>
      </c>
      <c r="C139" s="187" t="s">
        <v>728</v>
      </c>
      <c r="D139" s="187" t="s">
        <v>729</v>
      </c>
      <c r="E139" s="32" t="s">
        <v>730</v>
      </c>
      <c r="F139" s="32" t="s">
        <v>92</v>
      </c>
      <c r="G139" s="32" t="s">
        <v>100</v>
      </c>
      <c r="H139" s="32" t="s">
        <v>99</v>
      </c>
      <c r="I139" s="32" t="s">
        <v>1280</v>
      </c>
      <c r="J139" s="32">
        <f>VLOOKUP(B139,NGHEDOC!$D$9:$F$216,3,0)</f>
        <v>8</v>
      </c>
      <c r="K139" s="30">
        <f>VLOOKUP(B139,NOI!$C$10:$V$217,8,0)</f>
        <v>12</v>
      </c>
      <c r="L139" s="30">
        <f>VLOOKUP(B139,NGHEDOC!$D$9:$F$216,2,0)</f>
        <v>24</v>
      </c>
      <c r="M139" s="30">
        <f>VLOOKUP(B139,VIET!$C$9:$M$216,9,0)</f>
        <v>5</v>
      </c>
      <c r="N139" s="30">
        <f>SUM(J139:M139)</f>
        <v>49</v>
      </c>
      <c r="O139" s="30" t="str">
        <f>IF(AND(N139&gt;=65,N139&lt;80,J139&gt;0,K139&gt;0,L139&gt;0),"A2",IF(AND(N139&gt;=80,J139&gt;0,K139&gt;0,L139&gt;0),"B1","Không đạt"))</f>
        <v>Không đạt</v>
      </c>
      <c r="P139" s="187"/>
    </row>
    <row r="140" spans="1:16" ht="20.100000000000001" customHeight="1">
      <c r="A140" s="32">
        <v>52</v>
      </c>
      <c r="B140" s="32" t="s">
        <v>731</v>
      </c>
      <c r="C140" s="187" t="s">
        <v>732</v>
      </c>
      <c r="D140" s="187" t="s">
        <v>733</v>
      </c>
      <c r="E140" s="32" t="s">
        <v>734</v>
      </c>
      <c r="F140" s="32" t="s">
        <v>94</v>
      </c>
      <c r="G140" s="32" t="s">
        <v>97</v>
      </c>
      <c r="H140" s="32" t="s">
        <v>104</v>
      </c>
      <c r="I140" s="32" t="s">
        <v>1299</v>
      </c>
      <c r="J140" s="32">
        <f>VLOOKUP(B140,NGHEDOC!$D$9:$F$216,3,0)</f>
        <v>14</v>
      </c>
      <c r="K140" s="30">
        <f>VLOOKUP(B140,NOI!$C$10:$V$217,8,0)</f>
        <v>12</v>
      </c>
      <c r="L140" s="30">
        <f>VLOOKUP(B140,NGHEDOC!$D$9:$F$216,2,0)</f>
        <v>29</v>
      </c>
      <c r="M140" s="30">
        <f>VLOOKUP(B140,VIET!$C$9:$M$216,9,0)</f>
        <v>3</v>
      </c>
      <c r="N140" s="30">
        <f>SUM(J140:M140)</f>
        <v>58</v>
      </c>
      <c r="O140" s="30" t="str">
        <f>IF(AND(N140&gt;=65,N140&lt;80,J140&gt;0,K140&gt;0,L140&gt;0),"A2",IF(AND(N140&gt;=80,J140&gt;0,K140&gt;0,L140&gt;0),"B1","Không đạt"))</f>
        <v>Không đạt</v>
      </c>
      <c r="P140" s="187"/>
    </row>
    <row r="141" spans="1:16" ht="20.100000000000001" customHeight="1">
      <c r="A141" s="32">
        <v>53</v>
      </c>
      <c r="B141" s="32" t="s">
        <v>735</v>
      </c>
      <c r="C141" s="187" t="s">
        <v>93</v>
      </c>
      <c r="D141" s="187" t="s">
        <v>342</v>
      </c>
      <c r="E141" s="32" t="s">
        <v>736</v>
      </c>
      <c r="F141" s="32" t="s">
        <v>92</v>
      </c>
      <c r="G141" s="32" t="s">
        <v>97</v>
      </c>
      <c r="H141" s="32" t="s">
        <v>102</v>
      </c>
      <c r="I141" s="32" t="s">
        <v>1291</v>
      </c>
      <c r="J141" s="32">
        <f>VLOOKUP(B141,NGHEDOC!$D$9:$F$216,3,0)</f>
        <v>9</v>
      </c>
      <c r="K141" s="30">
        <f>VLOOKUP(B141,NOI!$C$10:$V$217,8,0)</f>
        <v>6</v>
      </c>
      <c r="L141" s="30">
        <f>VLOOKUP(B141,NGHEDOC!$D$9:$F$216,2,0)</f>
        <v>20</v>
      </c>
      <c r="M141" s="30">
        <f>VLOOKUP(B141,VIET!$C$9:$M$216,9,0)</f>
        <v>1</v>
      </c>
      <c r="N141" s="30">
        <f>SUM(J141:M141)</f>
        <v>36</v>
      </c>
      <c r="O141" s="30" t="str">
        <f>IF(AND(N141&gt;=65,N141&lt;80,J141&gt;0,K141&gt;0,L141&gt;0),"A2",IF(AND(N141&gt;=80,J141&gt;0,K141&gt;0,L141&gt;0),"B1","Không đạt"))</f>
        <v>Không đạt</v>
      </c>
      <c r="P141" s="187"/>
    </row>
    <row r="142" spans="1:16" ht="20.100000000000001" customHeight="1">
      <c r="A142" s="32">
        <v>54</v>
      </c>
      <c r="B142" s="32" t="s">
        <v>737</v>
      </c>
      <c r="C142" s="187" t="s">
        <v>110</v>
      </c>
      <c r="D142" s="187" t="s">
        <v>342</v>
      </c>
      <c r="E142" s="32" t="s">
        <v>738</v>
      </c>
      <c r="F142" s="32" t="s">
        <v>92</v>
      </c>
      <c r="G142" s="32" t="s">
        <v>95</v>
      </c>
      <c r="H142" s="32" t="s">
        <v>109</v>
      </c>
      <c r="I142" s="32" t="s">
        <v>194</v>
      </c>
      <c r="J142" s="32">
        <f>VLOOKUP(B142,NGHEDOC!$D$9:$F$216,3,0)</f>
        <v>7</v>
      </c>
      <c r="K142" s="30">
        <f>VLOOKUP(B142,NOI!$C$10:$V$217,8,0)</f>
        <v>7</v>
      </c>
      <c r="L142" s="30">
        <f>VLOOKUP(B142,NGHEDOC!$D$9:$F$216,2,0)</f>
        <v>20</v>
      </c>
      <c r="M142" s="30">
        <f>VLOOKUP(B142,VIET!$C$9:$M$216,9,0)</f>
        <v>1</v>
      </c>
      <c r="N142" s="30">
        <f>SUM(J142:M142)</f>
        <v>35</v>
      </c>
      <c r="O142" s="30" t="str">
        <f>IF(AND(N142&gt;=65,N142&lt;80,J142&gt;0,K142&gt;0,L142&gt;0),"A2",IF(AND(N142&gt;=80,J142&gt;0,K142&gt;0,L142&gt;0),"B1","Không đạt"))</f>
        <v>Không đạt</v>
      </c>
      <c r="P142" s="187"/>
    </row>
    <row r="143" spans="1:16" ht="20.100000000000001" customHeight="1">
      <c r="A143" s="32">
        <v>55</v>
      </c>
      <c r="B143" s="32" t="s">
        <v>319</v>
      </c>
      <c r="C143" s="187" t="s">
        <v>320</v>
      </c>
      <c r="D143" s="187" t="s">
        <v>209</v>
      </c>
      <c r="E143" s="32" t="s">
        <v>321</v>
      </c>
      <c r="F143" s="32" t="s">
        <v>92</v>
      </c>
      <c r="G143" s="32" t="s">
        <v>369</v>
      </c>
      <c r="H143" s="32" t="s">
        <v>228</v>
      </c>
      <c r="I143" s="32" t="s">
        <v>180</v>
      </c>
      <c r="J143" s="32">
        <f>VLOOKUP(B143,NGHEDOC!$D$9:$F$216,3,0)</f>
        <v>11</v>
      </c>
      <c r="K143" s="30">
        <f>VLOOKUP(B143,NOI!$C$10:$V$217,8,0)</f>
        <v>5</v>
      </c>
      <c r="L143" s="30">
        <f>VLOOKUP(B143,NGHEDOC!$D$9:$F$216,2,0)</f>
        <v>23</v>
      </c>
      <c r="M143" s="30">
        <f>VLOOKUP(B143,VIET!$C$9:$M$216,9,0)</f>
        <v>2</v>
      </c>
      <c r="N143" s="30">
        <f>SUM(J143:M143)</f>
        <v>41</v>
      </c>
      <c r="O143" s="30" t="str">
        <f>IF(AND(N143&gt;=65,N143&lt;80,J143&gt;0,K143&gt;0,L143&gt;0),"A2",IF(AND(N143&gt;=80,J143&gt;0,K143&gt;0,L143&gt;0),"B1","Không đạt"))</f>
        <v>Không đạt</v>
      </c>
      <c r="P143" s="187"/>
    </row>
    <row r="144" spans="1:16" ht="20.100000000000001" customHeight="1">
      <c r="A144" s="32">
        <v>56</v>
      </c>
      <c r="B144" s="32" t="s">
        <v>740</v>
      </c>
      <c r="C144" s="187" t="s">
        <v>741</v>
      </c>
      <c r="D144" s="187" t="s">
        <v>209</v>
      </c>
      <c r="E144" s="32" t="s">
        <v>742</v>
      </c>
      <c r="F144" s="32" t="s">
        <v>92</v>
      </c>
      <c r="G144" s="32" t="s">
        <v>95</v>
      </c>
      <c r="H144" s="32" t="s">
        <v>99</v>
      </c>
      <c r="I144" s="32" t="s">
        <v>1280</v>
      </c>
      <c r="J144" s="32">
        <f>VLOOKUP(B144,NGHEDOC!$D$9:$F$216,3,0)</f>
        <v>5</v>
      </c>
      <c r="K144" s="30">
        <f>VLOOKUP(B144,NOI!$C$10:$V$217,8,0)</f>
        <v>5</v>
      </c>
      <c r="L144" s="30">
        <f>VLOOKUP(B144,NGHEDOC!$D$9:$F$216,2,0)</f>
        <v>19</v>
      </c>
      <c r="M144" s="30">
        <f>VLOOKUP(B144,VIET!$C$9:$M$216,9,0)</f>
        <v>1</v>
      </c>
      <c r="N144" s="30">
        <f>SUM(J144:M144)</f>
        <v>30</v>
      </c>
      <c r="O144" s="30" t="str">
        <f>IF(AND(N144&gt;=65,N144&lt;80,J144&gt;0,K144&gt;0,L144&gt;0),"A2",IF(AND(N144&gt;=80,J144&gt;0,K144&gt;0,L144&gt;0),"B1","Không đạt"))</f>
        <v>Không đạt</v>
      </c>
      <c r="P144" s="187"/>
    </row>
    <row r="145" spans="1:16" ht="20.100000000000001" customHeight="1">
      <c r="A145" s="32">
        <v>57</v>
      </c>
      <c r="B145" s="32" t="s">
        <v>743</v>
      </c>
      <c r="C145" s="187" t="s">
        <v>744</v>
      </c>
      <c r="D145" s="187" t="s">
        <v>745</v>
      </c>
      <c r="E145" s="32" t="s">
        <v>746</v>
      </c>
      <c r="F145" s="32" t="s">
        <v>92</v>
      </c>
      <c r="G145" s="32" t="s">
        <v>95</v>
      </c>
      <c r="H145" s="32" t="s">
        <v>108</v>
      </c>
      <c r="I145" s="32" t="s">
        <v>1281</v>
      </c>
      <c r="J145" s="32">
        <f>VLOOKUP(B145,NGHEDOC!$D$9:$F$216,3,0)</f>
        <v>20</v>
      </c>
      <c r="K145" s="30">
        <f>VLOOKUP(B145,NOI!$C$10:$V$217,8,0)</f>
        <v>7</v>
      </c>
      <c r="L145" s="30">
        <f>VLOOKUP(B145,NGHEDOC!$D$9:$F$216,2,0)</f>
        <v>30</v>
      </c>
      <c r="M145" s="30">
        <f>VLOOKUP(B145,VIET!$C$9:$M$216,9,0)</f>
        <v>2</v>
      </c>
      <c r="N145" s="30">
        <f>SUM(J145:M145)</f>
        <v>59</v>
      </c>
      <c r="O145" s="30" t="str">
        <f>IF(AND(N145&gt;=65,N145&lt;80,J145&gt;0,K145&gt;0,L145&gt;0),"A2",IF(AND(N145&gt;=80,J145&gt;0,K145&gt;0,L145&gt;0),"B1","Không đạt"))</f>
        <v>Không đạt</v>
      </c>
      <c r="P145" s="187"/>
    </row>
    <row r="146" spans="1:16" ht="20.100000000000001" customHeight="1">
      <c r="A146" s="32">
        <v>58</v>
      </c>
      <c r="B146" s="32" t="s">
        <v>747</v>
      </c>
      <c r="C146" s="187" t="s">
        <v>207</v>
      </c>
      <c r="D146" s="187" t="s">
        <v>748</v>
      </c>
      <c r="E146" s="32" t="s">
        <v>341</v>
      </c>
      <c r="F146" s="32" t="s">
        <v>94</v>
      </c>
      <c r="G146" s="32" t="s">
        <v>95</v>
      </c>
      <c r="H146" s="32" t="s">
        <v>99</v>
      </c>
      <c r="I146" s="32" t="s">
        <v>1291</v>
      </c>
      <c r="J146" s="32">
        <f>VLOOKUP(B146,NGHEDOC!$D$9:$F$216,3,0)</f>
        <v>6</v>
      </c>
      <c r="K146" s="30">
        <f>VLOOKUP(B146,NOI!$C$10:$V$217,8,0)</f>
        <v>7</v>
      </c>
      <c r="L146" s="30">
        <f>VLOOKUP(B146,NGHEDOC!$D$9:$F$216,2,0)</f>
        <v>33</v>
      </c>
      <c r="M146" s="30">
        <f>VLOOKUP(B146,VIET!$C$9:$M$216,9,0)</f>
        <v>4</v>
      </c>
      <c r="N146" s="30">
        <f>SUM(J146:M146)</f>
        <v>50</v>
      </c>
      <c r="O146" s="30" t="str">
        <f>IF(AND(N146&gt;=65,N146&lt;80,J146&gt;0,K146&gt;0,L146&gt;0),"A2",IF(AND(N146&gt;=80,J146&gt;0,K146&gt;0,L146&gt;0),"B1","Không đạt"))</f>
        <v>Không đạt</v>
      </c>
      <c r="P146" s="187"/>
    </row>
    <row r="147" spans="1:16" ht="20.100000000000001" customHeight="1">
      <c r="A147" s="32">
        <v>59</v>
      </c>
      <c r="B147" s="32" t="s">
        <v>749</v>
      </c>
      <c r="C147" s="187" t="s">
        <v>750</v>
      </c>
      <c r="D147" s="187" t="s">
        <v>751</v>
      </c>
      <c r="E147" s="32" t="s">
        <v>752</v>
      </c>
      <c r="F147" s="32" t="s">
        <v>94</v>
      </c>
      <c r="G147" s="32" t="s">
        <v>95</v>
      </c>
      <c r="H147" s="32" t="s">
        <v>99</v>
      </c>
      <c r="I147" s="32" t="s">
        <v>1283</v>
      </c>
      <c r="J147" s="32">
        <f>VLOOKUP(B147,NGHEDOC!$D$9:$F$216,3,0)</f>
        <v>6</v>
      </c>
      <c r="K147" s="30">
        <f>VLOOKUP(B147,NOI!$C$10:$V$217,8,0)</f>
        <v>8</v>
      </c>
      <c r="L147" s="30">
        <f>VLOOKUP(B147,NGHEDOC!$D$9:$F$216,2,0)</f>
        <v>14</v>
      </c>
      <c r="M147" s="30">
        <f>VLOOKUP(B147,VIET!$C$9:$M$216,9,0)</f>
        <v>4</v>
      </c>
      <c r="N147" s="30">
        <f>SUM(J147:M147)</f>
        <v>32</v>
      </c>
      <c r="O147" s="30" t="str">
        <f>IF(AND(N147&gt;=65,N147&lt;80,J147&gt;0,K147&gt;0,L147&gt;0),"A2",IF(AND(N147&gt;=80,J147&gt;0,K147&gt;0,L147&gt;0),"B1","Không đạt"))</f>
        <v>Không đạt</v>
      </c>
      <c r="P147" s="187"/>
    </row>
    <row r="148" spans="1:16" ht="20.100000000000001" customHeight="1">
      <c r="A148" s="32">
        <v>60</v>
      </c>
      <c r="B148" s="32" t="s">
        <v>753</v>
      </c>
      <c r="C148" s="187" t="s">
        <v>754</v>
      </c>
      <c r="D148" s="187" t="s">
        <v>203</v>
      </c>
      <c r="E148" s="32" t="s">
        <v>755</v>
      </c>
      <c r="F148" s="32" t="s">
        <v>94</v>
      </c>
      <c r="G148" s="32" t="s">
        <v>97</v>
      </c>
      <c r="H148" s="32" t="s">
        <v>99</v>
      </c>
      <c r="I148" s="32" t="s">
        <v>1300</v>
      </c>
      <c r="J148" s="32">
        <f>VLOOKUP(B148,NGHEDOC!$D$9:$F$216,3,0)</f>
        <v>7</v>
      </c>
      <c r="K148" s="30">
        <f>VLOOKUP(B148,NOI!$C$10:$V$217,8,0)</f>
        <v>8</v>
      </c>
      <c r="L148" s="30">
        <f>VLOOKUP(B148,NGHEDOC!$D$9:$F$216,2,0)</f>
        <v>27</v>
      </c>
      <c r="M148" s="30">
        <f>VLOOKUP(B148,VIET!$C$9:$M$216,9,0)</f>
        <v>1</v>
      </c>
      <c r="N148" s="30">
        <f>SUM(J148:M148)</f>
        <v>43</v>
      </c>
      <c r="O148" s="30" t="str">
        <f>IF(AND(N148&gt;=65,N148&lt;80,J148&gt;0,K148&gt;0,L148&gt;0),"A2",IF(AND(N148&gt;=80,J148&gt;0,K148&gt;0,L148&gt;0),"B1","Không đạt"))</f>
        <v>Không đạt</v>
      </c>
      <c r="P148" s="187"/>
    </row>
    <row r="149" spans="1:16" ht="20.100000000000001" customHeight="1">
      <c r="A149" s="32">
        <v>61</v>
      </c>
      <c r="B149" s="32" t="s">
        <v>756</v>
      </c>
      <c r="C149" s="187" t="s">
        <v>757</v>
      </c>
      <c r="D149" s="187" t="s">
        <v>205</v>
      </c>
      <c r="E149" s="32" t="s">
        <v>758</v>
      </c>
      <c r="F149" s="32" t="s">
        <v>92</v>
      </c>
      <c r="G149" s="32" t="s">
        <v>95</v>
      </c>
      <c r="H149" s="32" t="s">
        <v>102</v>
      </c>
      <c r="I149" s="32" t="s">
        <v>1280</v>
      </c>
      <c r="J149" s="32">
        <f>VLOOKUP(B149,NGHEDOC!$D$9:$F$216,3,0)</f>
        <v>12</v>
      </c>
      <c r="K149" s="30">
        <f>VLOOKUP(B149,NOI!$C$10:$V$217,8,0)</f>
        <v>12</v>
      </c>
      <c r="L149" s="30">
        <f>VLOOKUP(B149,NGHEDOC!$D$9:$F$216,2,0)</f>
        <v>20</v>
      </c>
      <c r="M149" s="30">
        <f>VLOOKUP(B149,VIET!$C$9:$M$216,9,0)</f>
        <v>4</v>
      </c>
      <c r="N149" s="30">
        <f>SUM(J149:M149)</f>
        <v>48</v>
      </c>
      <c r="O149" s="30" t="str">
        <f>IF(AND(N149&gt;=65,N149&lt;80,J149&gt;0,K149&gt;0,L149&gt;0),"A2",IF(AND(N149&gt;=80,J149&gt;0,K149&gt;0,L149&gt;0),"B1","Không đạt"))</f>
        <v>Không đạt</v>
      </c>
      <c r="P149" s="187"/>
    </row>
    <row r="150" spans="1:16" ht="20.100000000000001" customHeight="1">
      <c r="A150" s="32">
        <v>63</v>
      </c>
      <c r="B150" s="32" t="s">
        <v>761</v>
      </c>
      <c r="C150" s="187" t="s">
        <v>762</v>
      </c>
      <c r="D150" s="187" t="s">
        <v>205</v>
      </c>
      <c r="E150" s="32" t="s">
        <v>763</v>
      </c>
      <c r="F150" s="32" t="s">
        <v>92</v>
      </c>
      <c r="G150" s="32" t="s">
        <v>100</v>
      </c>
      <c r="H150" s="32" t="s">
        <v>96</v>
      </c>
      <c r="I150" s="32" t="s">
        <v>1302</v>
      </c>
      <c r="J150" s="32">
        <f>VLOOKUP(B150,NGHEDOC!$D$9:$F$216,3,0)</f>
        <v>5</v>
      </c>
      <c r="K150" s="30">
        <f>VLOOKUP(B150,NOI!$C$10:$V$217,8,0)</f>
        <v>12</v>
      </c>
      <c r="L150" s="30">
        <f>VLOOKUP(B150,NGHEDOC!$D$9:$F$216,2,0)</f>
        <v>13</v>
      </c>
      <c r="M150" s="30">
        <f>VLOOKUP(B150,VIET!$C$9:$M$216,9,0)</f>
        <v>2</v>
      </c>
      <c r="N150" s="30">
        <f>SUM(J150:M150)</f>
        <v>32</v>
      </c>
      <c r="O150" s="30" t="str">
        <f>IF(AND(N150&gt;=65,N150&lt;80,J150&gt;0,K150&gt;0,L150&gt;0),"A2",IF(AND(N150&gt;=80,J150&gt;0,K150&gt;0,L150&gt;0),"B1","Không đạt"))</f>
        <v>Không đạt</v>
      </c>
      <c r="P150" s="187"/>
    </row>
    <row r="151" spans="1:16" ht="20.100000000000001" customHeight="1">
      <c r="A151" s="32">
        <v>64</v>
      </c>
      <c r="B151" s="32" t="s">
        <v>764</v>
      </c>
      <c r="C151" s="187" t="s">
        <v>316</v>
      </c>
      <c r="D151" s="187" t="s">
        <v>205</v>
      </c>
      <c r="E151" s="32" t="s">
        <v>765</v>
      </c>
      <c r="F151" s="32" t="s">
        <v>92</v>
      </c>
      <c r="G151" s="32" t="s">
        <v>97</v>
      </c>
      <c r="H151" s="32" t="s">
        <v>104</v>
      </c>
      <c r="I151" s="32" t="s">
        <v>1303</v>
      </c>
      <c r="J151" s="32">
        <f>VLOOKUP(B151,NGHEDOC!$D$9:$F$216,3,0)</f>
        <v>7</v>
      </c>
      <c r="K151" s="30">
        <f>VLOOKUP(B151,NOI!$C$10:$V$217,8,0)</f>
        <v>10</v>
      </c>
      <c r="L151" s="30">
        <f>VLOOKUP(B151,NGHEDOC!$D$9:$F$216,2,0)</f>
        <v>17</v>
      </c>
      <c r="M151" s="30">
        <f>VLOOKUP(B151,VIET!$C$9:$M$216,9,0)</f>
        <v>2</v>
      </c>
      <c r="N151" s="30">
        <f>SUM(J151:M151)</f>
        <v>36</v>
      </c>
      <c r="O151" s="30" t="str">
        <f>IF(AND(N151&gt;=65,N151&lt;80,J151&gt;0,K151&gt;0,L151&gt;0),"A2",IF(AND(N151&gt;=80,J151&gt;0,K151&gt;0,L151&gt;0),"B1","Không đạt"))</f>
        <v>Không đạt</v>
      </c>
      <c r="P151" s="187"/>
    </row>
    <row r="152" spans="1:16" ht="20.100000000000001" customHeight="1">
      <c r="A152" s="32">
        <v>65</v>
      </c>
      <c r="B152" s="32" t="s">
        <v>766</v>
      </c>
      <c r="C152" s="187" t="s">
        <v>767</v>
      </c>
      <c r="D152" s="187" t="s">
        <v>205</v>
      </c>
      <c r="E152" s="32" t="s">
        <v>736</v>
      </c>
      <c r="F152" s="32" t="s">
        <v>92</v>
      </c>
      <c r="G152" s="32" t="s">
        <v>97</v>
      </c>
      <c r="H152" s="32" t="s">
        <v>104</v>
      </c>
      <c r="I152" s="32" t="s">
        <v>1298</v>
      </c>
      <c r="J152" s="32" t="str">
        <f>VLOOKUP(B152,NGHEDOC!$D$9:$F$216,3,0)</f>
        <v>-</v>
      </c>
      <c r="K152" s="30" t="str">
        <f>VLOOKUP(B152,NOI!$C$10:$V$217,8,0)</f>
        <v>-</v>
      </c>
      <c r="L152" s="30" t="str">
        <f>VLOOKUP(B152,NGHEDOC!$D$9:$F$216,2,0)</f>
        <v>-</v>
      </c>
      <c r="M152" s="30" t="str">
        <f>VLOOKUP(B152,VIET!$C$9:$M$216,9,0)</f>
        <v>-</v>
      </c>
      <c r="N152" s="30">
        <f>SUM(J152:M152)</f>
        <v>0</v>
      </c>
      <c r="O152" s="30" t="str">
        <f>IF(AND(N152&gt;=65,N152&lt;80,J152&gt;0,K152&gt;0,L152&gt;0),"A2",IF(AND(N152&gt;=80,J152&gt;0,K152&gt;0,L152&gt;0),"B1","Không đạt"))</f>
        <v>Không đạt</v>
      </c>
      <c r="P152" s="187" t="s">
        <v>297</v>
      </c>
    </row>
    <row r="153" spans="1:16" ht="20.100000000000001" customHeight="1">
      <c r="A153" s="32">
        <v>66</v>
      </c>
      <c r="B153" s="32" t="s">
        <v>323</v>
      </c>
      <c r="C153" s="187" t="s">
        <v>110</v>
      </c>
      <c r="D153" s="187" t="s">
        <v>324</v>
      </c>
      <c r="E153" s="32" t="s">
        <v>325</v>
      </c>
      <c r="F153" s="32" t="s">
        <v>92</v>
      </c>
      <c r="G153" s="32" t="s">
        <v>95</v>
      </c>
      <c r="H153" s="32" t="s">
        <v>99</v>
      </c>
      <c r="I153" s="32" t="s">
        <v>370</v>
      </c>
      <c r="J153" s="32">
        <f>VLOOKUP(B153,NGHEDOC!$D$9:$F$216,3,0)</f>
        <v>4</v>
      </c>
      <c r="K153" s="30">
        <f>VLOOKUP(B153,NOI!$C$10:$V$217,8,0)</f>
        <v>10</v>
      </c>
      <c r="L153" s="30">
        <f>VLOOKUP(B153,NGHEDOC!$D$9:$F$216,2,0)</f>
        <v>18</v>
      </c>
      <c r="M153" s="30">
        <f>VLOOKUP(B153,VIET!$C$9:$M$216,9,0)</f>
        <v>1</v>
      </c>
      <c r="N153" s="30">
        <f>SUM(J153:M153)</f>
        <v>33</v>
      </c>
      <c r="O153" s="30" t="str">
        <f>IF(AND(N153&gt;=65,N153&lt;80,J153&gt;0,K153&gt;0,L153&gt;0),"A2",IF(AND(N153&gt;=80,J153&gt;0,K153&gt;0,L153&gt;0),"B1","Không đạt"))</f>
        <v>Không đạt</v>
      </c>
      <c r="P153" s="187"/>
    </row>
    <row r="154" spans="1:16" ht="20.100000000000001" customHeight="1">
      <c r="A154" s="32">
        <v>67</v>
      </c>
      <c r="B154" s="32" t="s">
        <v>768</v>
      </c>
      <c r="C154" s="187" t="s">
        <v>769</v>
      </c>
      <c r="D154" s="187" t="s">
        <v>770</v>
      </c>
      <c r="E154" s="32" t="s">
        <v>771</v>
      </c>
      <c r="F154" s="32" t="s">
        <v>94</v>
      </c>
      <c r="G154" s="32" t="s">
        <v>95</v>
      </c>
      <c r="H154" s="32" t="s">
        <v>99</v>
      </c>
      <c r="I154" s="32" t="s">
        <v>1304</v>
      </c>
      <c r="J154" s="32">
        <f>VLOOKUP(B154,NGHEDOC!$D$9:$F$216,3,0)</f>
        <v>5</v>
      </c>
      <c r="K154" s="30">
        <f>VLOOKUP(B154,NOI!$C$10:$V$217,8,0)</f>
        <v>5</v>
      </c>
      <c r="L154" s="30">
        <f>VLOOKUP(B154,NGHEDOC!$D$9:$F$216,2,0)</f>
        <v>15</v>
      </c>
      <c r="M154" s="30">
        <f>VLOOKUP(B154,VIET!$C$9:$M$216,9,0)</f>
        <v>1</v>
      </c>
      <c r="N154" s="30">
        <f>SUM(J154:M154)</f>
        <v>26</v>
      </c>
      <c r="O154" s="30" t="str">
        <f>IF(AND(N154&gt;=65,N154&lt;80,J154&gt;0,K154&gt;0,L154&gt;0),"A2",IF(AND(N154&gt;=80,J154&gt;0,K154&gt;0,L154&gt;0),"B1","Không đạt"))</f>
        <v>Không đạt</v>
      </c>
      <c r="P154" s="187"/>
    </row>
    <row r="155" spans="1:16" ht="20.100000000000001" customHeight="1">
      <c r="A155" s="32">
        <v>69</v>
      </c>
      <c r="B155" s="32" t="s">
        <v>776</v>
      </c>
      <c r="C155" s="187" t="s">
        <v>110</v>
      </c>
      <c r="D155" s="187" t="s">
        <v>777</v>
      </c>
      <c r="E155" s="32" t="s">
        <v>778</v>
      </c>
      <c r="F155" s="32" t="s">
        <v>92</v>
      </c>
      <c r="G155" s="32" t="s">
        <v>95</v>
      </c>
      <c r="H155" s="32" t="s">
        <v>109</v>
      </c>
      <c r="I155" s="32" t="s">
        <v>227</v>
      </c>
      <c r="J155" s="32">
        <f>VLOOKUP(B155,NGHEDOC!$D$9:$F$216,3,0)</f>
        <v>9</v>
      </c>
      <c r="K155" s="30">
        <f>VLOOKUP(B155,NOI!$C$10:$V$217,8,0)</f>
        <v>11</v>
      </c>
      <c r="L155" s="30">
        <f>VLOOKUP(B155,NGHEDOC!$D$9:$F$216,2,0)</f>
        <v>22</v>
      </c>
      <c r="M155" s="30">
        <f>VLOOKUP(B155,VIET!$C$9:$M$216,9,0)</f>
        <v>5</v>
      </c>
      <c r="N155" s="30">
        <f>SUM(J155:M155)</f>
        <v>47</v>
      </c>
      <c r="O155" s="30" t="str">
        <f>IF(AND(N155&gt;=65,N155&lt;80,J155&gt;0,K155&gt;0,L155&gt;0),"A2",IF(AND(N155&gt;=80,J155&gt;0,K155&gt;0,L155&gt;0),"B1","Không đạt"))</f>
        <v>Không đạt</v>
      </c>
      <c r="P155" s="187"/>
    </row>
    <row r="156" spans="1:16" ht="20.100000000000001" customHeight="1">
      <c r="A156" s="32">
        <v>70</v>
      </c>
      <c r="B156" s="32" t="s">
        <v>779</v>
      </c>
      <c r="C156" s="187" t="s">
        <v>780</v>
      </c>
      <c r="D156" s="187" t="s">
        <v>781</v>
      </c>
      <c r="E156" s="32" t="s">
        <v>782</v>
      </c>
      <c r="F156" s="32" t="s">
        <v>92</v>
      </c>
      <c r="G156" s="32" t="s">
        <v>95</v>
      </c>
      <c r="H156" s="32" t="s">
        <v>99</v>
      </c>
      <c r="I156" s="32" t="s">
        <v>1290</v>
      </c>
      <c r="J156" s="32">
        <f>VLOOKUP(B156,NGHEDOC!$D$9:$F$216,3,0)</f>
        <v>18</v>
      </c>
      <c r="K156" s="30">
        <f>VLOOKUP(B156,NOI!$C$10:$V$217,8,0)</f>
        <v>9</v>
      </c>
      <c r="L156" s="30">
        <f>VLOOKUP(B156,NGHEDOC!$D$9:$F$216,2,0)</f>
        <v>10</v>
      </c>
      <c r="M156" s="30">
        <f>VLOOKUP(B156,VIET!$C$9:$M$216,9,0)</f>
        <v>4</v>
      </c>
      <c r="N156" s="30">
        <f>SUM(J156:M156)</f>
        <v>41</v>
      </c>
      <c r="O156" s="30" t="str">
        <f>IF(AND(N156&gt;=65,N156&lt;80,J156&gt;0,K156&gt;0,L156&gt;0),"A2",IF(AND(N156&gt;=80,J156&gt;0,K156&gt;0,L156&gt;0),"B1","Không đạt"))</f>
        <v>Không đạt</v>
      </c>
      <c r="P156" s="187"/>
    </row>
    <row r="157" spans="1:16" ht="20.100000000000001" customHeight="1">
      <c r="A157" s="32">
        <v>71</v>
      </c>
      <c r="B157" s="32" t="s">
        <v>783</v>
      </c>
      <c r="C157" s="187" t="s">
        <v>63</v>
      </c>
      <c r="D157" s="187" t="s">
        <v>784</v>
      </c>
      <c r="E157" s="32" t="s">
        <v>721</v>
      </c>
      <c r="F157" s="32" t="s">
        <v>94</v>
      </c>
      <c r="G157" s="32" t="s">
        <v>95</v>
      </c>
      <c r="H157" s="32" t="s">
        <v>99</v>
      </c>
      <c r="I157" s="32" t="s">
        <v>1289</v>
      </c>
      <c r="J157" s="32">
        <f>VLOOKUP(B157,NGHEDOC!$D$9:$F$216,3,0)</f>
        <v>15</v>
      </c>
      <c r="K157" s="30">
        <f>VLOOKUP(B157,NOI!$C$10:$V$217,8,0)</f>
        <v>10</v>
      </c>
      <c r="L157" s="30">
        <f>VLOOKUP(B157,NGHEDOC!$D$9:$F$216,2,0)</f>
        <v>31</v>
      </c>
      <c r="M157" s="30">
        <f>VLOOKUP(B157,VIET!$C$9:$M$216,9,0)</f>
        <v>4</v>
      </c>
      <c r="N157" s="30">
        <f>SUM(J157:M157)</f>
        <v>60</v>
      </c>
      <c r="O157" s="30" t="str">
        <f>IF(AND(N157&gt;=65,N157&lt;80,J157&gt;0,K157&gt;0,L157&gt;0),"A2",IF(AND(N157&gt;=80,J157&gt;0,K157&gt;0,L157&gt;0),"B1","Không đạt"))</f>
        <v>Không đạt</v>
      </c>
      <c r="P157" s="187"/>
    </row>
    <row r="158" spans="1:16" ht="20.100000000000001" customHeight="1">
      <c r="A158" s="32">
        <v>73</v>
      </c>
      <c r="B158" s="32" t="s">
        <v>789</v>
      </c>
      <c r="C158" s="187" t="s">
        <v>1305</v>
      </c>
      <c r="D158" s="187" t="s">
        <v>787</v>
      </c>
      <c r="E158" s="32" t="s">
        <v>791</v>
      </c>
      <c r="F158" s="32" t="s">
        <v>92</v>
      </c>
      <c r="G158" s="32" t="s">
        <v>97</v>
      </c>
      <c r="H158" s="32" t="s">
        <v>104</v>
      </c>
      <c r="I158" s="32" t="s">
        <v>1282</v>
      </c>
      <c r="J158" s="32" t="str">
        <f>VLOOKUP(B158,NGHEDOC!$D$9:$F$216,3,0)</f>
        <v>-</v>
      </c>
      <c r="K158" s="30" t="str">
        <f>VLOOKUP(B158,NOI!$C$10:$V$217,8,0)</f>
        <v>-</v>
      </c>
      <c r="L158" s="30" t="str">
        <f>VLOOKUP(B158,NGHEDOC!$D$9:$F$216,2,0)</f>
        <v>-</v>
      </c>
      <c r="M158" s="30" t="str">
        <f>VLOOKUP(B158,VIET!$C$9:$M$216,9,0)</f>
        <v>-</v>
      </c>
      <c r="N158" s="30">
        <f>SUM(J158:M158)</f>
        <v>0</v>
      </c>
      <c r="O158" s="30" t="str">
        <f>IF(AND(N158&gt;=65,N158&lt;80,J158&gt;0,K158&gt;0,L158&gt;0),"A2",IF(AND(N158&gt;=80,J158&gt;0,K158&gt;0,L158&gt;0),"B1","Không đạt"))</f>
        <v>Không đạt</v>
      </c>
      <c r="P158" s="187" t="s">
        <v>297</v>
      </c>
    </row>
    <row r="159" spans="1:16" ht="20.100000000000001" customHeight="1">
      <c r="A159" s="32">
        <v>74</v>
      </c>
      <c r="B159" s="32" t="s">
        <v>792</v>
      </c>
      <c r="C159" s="187" t="s">
        <v>110</v>
      </c>
      <c r="D159" s="187" t="s">
        <v>793</v>
      </c>
      <c r="E159" s="32" t="s">
        <v>794</v>
      </c>
      <c r="F159" s="32" t="s">
        <v>92</v>
      </c>
      <c r="G159" s="32" t="s">
        <v>95</v>
      </c>
      <c r="H159" s="32" t="s">
        <v>99</v>
      </c>
      <c r="I159" s="32" t="s">
        <v>194</v>
      </c>
      <c r="J159" s="32">
        <f>VLOOKUP(B159,NGHEDOC!$D$9:$F$216,3,0)</f>
        <v>15</v>
      </c>
      <c r="K159" s="30">
        <f>VLOOKUP(B159,NOI!$C$10:$V$217,8,0)</f>
        <v>10</v>
      </c>
      <c r="L159" s="30">
        <f>VLOOKUP(B159,NGHEDOC!$D$9:$F$216,2,0)</f>
        <v>29</v>
      </c>
      <c r="M159" s="30">
        <f>VLOOKUP(B159,VIET!$C$9:$M$216,9,0)</f>
        <v>3</v>
      </c>
      <c r="N159" s="30">
        <f>SUM(J159:M159)</f>
        <v>57</v>
      </c>
      <c r="O159" s="30" t="str">
        <f>IF(AND(N159&gt;=65,N159&lt;80,J159&gt;0,K159&gt;0,L159&gt;0),"A2",IF(AND(N159&gt;=80,J159&gt;0,K159&gt;0,L159&gt;0),"B1","Không đạt"))</f>
        <v>Không đạt</v>
      </c>
      <c r="P159" s="187"/>
    </row>
    <row r="160" spans="1:16" ht="20.100000000000001" customHeight="1">
      <c r="A160" s="32">
        <v>77</v>
      </c>
      <c r="B160" s="32" t="s">
        <v>803</v>
      </c>
      <c r="C160" s="187" t="s">
        <v>804</v>
      </c>
      <c r="D160" s="187" t="s">
        <v>801</v>
      </c>
      <c r="E160" s="32" t="s">
        <v>805</v>
      </c>
      <c r="F160" s="32" t="s">
        <v>92</v>
      </c>
      <c r="G160" s="32" t="s">
        <v>97</v>
      </c>
      <c r="H160" s="32" t="s">
        <v>104</v>
      </c>
      <c r="I160" s="32" t="s">
        <v>375</v>
      </c>
      <c r="J160" s="32">
        <f>VLOOKUP(B160,NGHEDOC!$D$9:$F$216,3,0)</f>
        <v>7</v>
      </c>
      <c r="K160" s="30">
        <f>VLOOKUP(B160,NOI!$C$10:$V$217,8,0)</f>
        <v>9</v>
      </c>
      <c r="L160" s="30">
        <f>VLOOKUP(B160,NGHEDOC!$D$9:$F$216,2,0)</f>
        <v>11</v>
      </c>
      <c r="M160" s="30">
        <f>VLOOKUP(B160,VIET!$C$9:$M$216,9,0)</f>
        <v>0</v>
      </c>
      <c r="N160" s="30">
        <f>SUM(J160:M160)</f>
        <v>27</v>
      </c>
      <c r="O160" s="30" t="str">
        <f>IF(AND(N160&gt;=65,N160&lt;80,J160&gt;0,K160&gt;0,L160&gt;0),"A2",IF(AND(N160&gt;=80,J160&gt;0,K160&gt;0,L160&gt;0),"B1","Không đạt"))</f>
        <v>Không đạt</v>
      </c>
      <c r="P160" s="187"/>
    </row>
    <row r="161" spans="1:16" ht="20.100000000000001" customHeight="1">
      <c r="A161" s="32">
        <v>78</v>
      </c>
      <c r="B161" s="32" t="s">
        <v>806</v>
      </c>
      <c r="C161" s="187" t="s">
        <v>713</v>
      </c>
      <c r="D161" s="187" t="s">
        <v>801</v>
      </c>
      <c r="E161" s="32" t="s">
        <v>807</v>
      </c>
      <c r="F161" s="32" t="s">
        <v>92</v>
      </c>
      <c r="G161" s="32" t="s">
        <v>100</v>
      </c>
      <c r="H161" s="32" t="s">
        <v>104</v>
      </c>
      <c r="I161" s="32" t="s">
        <v>1280</v>
      </c>
      <c r="J161" s="32">
        <f>VLOOKUP(B161,NGHEDOC!$D$9:$F$216,3,0)</f>
        <v>14</v>
      </c>
      <c r="K161" s="30">
        <f>VLOOKUP(B161,NOI!$C$10:$V$217,8,0)</f>
        <v>10</v>
      </c>
      <c r="L161" s="30">
        <f>VLOOKUP(B161,NGHEDOC!$D$9:$F$216,2,0)</f>
        <v>17</v>
      </c>
      <c r="M161" s="30">
        <f>VLOOKUP(B161,VIET!$C$9:$M$216,9,0)</f>
        <v>1</v>
      </c>
      <c r="N161" s="30">
        <f>SUM(J161:M161)</f>
        <v>42</v>
      </c>
      <c r="O161" s="30" t="str">
        <f>IF(AND(N161&gt;=65,N161&lt;80,J161&gt;0,K161&gt;0,L161&gt;0),"A2",IF(AND(N161&gt;=80,J161&gt;0,K161&gt;0,L161&gt;0),"B1","Không đạt"))</f>
        <v>Không đạt</v>
      </c>
      <c r="P161" s="187"/>
    </row>
    <row r="162" spans="1:16" ht="20.100000000000001" customHeight="1">
      <c r="A162" s="32">
        <v>79</v>
      </c>
      <c r="B162" s="32" t="s">
        <v>808</v>
      </c>
      <c r="C162" s="187" t="s">
        <v>809</v>
      </c>
      <c r="D162" s="187" t="s">
        <v>801</v>
      </c>
      <c r="E162" s="32" t="s">
        <v>810</v>
      </c>
      <c r="F162" s="32" t="s">
        <v>92</v>
      </c>
      <c r="G162" s="32" t="s">
        <v>97</v>
      </c>
      <c r="H162" s="32" t="s">
        <v>96</v>
      </c>
      <c r="I162" s="32" t="s">
        <v>368</v>
      </c>
      <c r="J162" s="32">
        <f>VLOOKUP(B162,NGHEDOC!$D$9:$F$216,3,0)</f>
        <v>3</v>
      </c>
      <c r="K162" s="30">
        <f>VLOOKUP(B162,NOI!$C$10:$V$217,8,0)</f>
        <v>11</v>
      </c>
      <c r="L162" s="30">
        <f>VLOOKUP(B162,NGHEDOC!$D$9:$F$216,2,0)</f>
        <v>22</v>
      </c>
      <c r="M162" s="30">
        <f>VLOOKUP(B162,VIET!$C$9:$M$216,9,0)</f>
        <v>2</v>
      </c>
      <c r="N162" s="30">
        <f>SUM(J162:M162)</f>
        <v>38</v>
      </c>
      <c r="O162" s="30" t="str">
        <f>IF(AND(N162&gt;=65,N162&lt;80,J162&gt;0,K162&gt;0,L162&gt;0),"A2",IF(AND(N162&gt;=80,J162&gt;0,K162&gt;0,L162&gt;0),"B1","Không đạt"))</f>
        <v>Không đạt</v>
      </c>
      <c r="P162" s="187"/>
    </row>
    <row r="163" spans="1:16" ht="20.100000000000001" customHeight="1">
      <c r="A163" s="32">
        <v>81</v>
      </c>
      <c r="B163" s="32" t="s">
        <v>814</v>
      </c>
      <c r="C163" s="187" t="s">
        <v>815</v>
      </c>
      <c r="D163" s="187" t="s">
        <v>326</v>
      </c>
      <c r="E163" s="32" t="s">
        <v>816</v>
      </c>
      <c r="F163" s="32" t="s">
        <v>94</v>
      </c>
      <c r="G163" s="32" t="s">
        <v>95</v>
      </c>
      <c r="H163" s="32" t="s">
        <v>105</v>
      </c>
      <c r="I163" s="32" t="s">
        <v>1281</v>
      </c>
      <c r="J163" s="32">
        <f>VLOOKUP(B163,NGHEDOC!$D$9:$F$216,3,0)</f>
        <v>9</v>
      </c>
      <c r="K163" s="30">
        <f>VLOOKUP(B163,NOI!$C$10:$V$217,8,0)</f>
        <v>8</v>
      </c>
      <c r="L163" s="30">
        <f>VLOOKUP(B163,NGHEDOC!$D$9:$F$216,2,0)</f>
        <v>21</v>
      </c>
      <c r="M163" s="30">
        <f>VLOOKUP(B163,VIET!$C$9:$M$216,9,0)</f>
        <v>3</v>
      </c>
      <c r="N163" s="30">
        <f>SUM(J163:M163)</f>
        <v>41</v>
      </c>
      <c r="O163" s="30" t="str">
        <f>IF(AND(N163&gt;=65,N163&lt;80,J163&gt;0,K163&gt;0,L163&gt;0),"A2",IF(AND(N163&gt;=80,J163&gt;0,K163&gt;0,L163&gt;0),"B1","Không đạt"))</f>
        <v>Không đạt</v>
      </c>
      <c r="P163" s="187"/>
    </row>
    <row r="164" spans="1:16" ht="20.100000000000001" customHeight="1">
      <c r="A164" s="32">
        <v>82</v>
      </c>
      <c r="B164" s="32" t="s">
        <v>817</v>
      </c>
      <c r="C164" s="187" t="s">
        <v>818</v>
      </c>
      <c r="D164" s="187" t="s">
        <v>326</v>
      </c>
      <c r="E164" s="32" t="s">
        <v>819</v>
      </c>
      <c r="F164" s="32" t="s">
        <v>94</v>
      </c>
      <c r="G164" s="32" t="s">
        <v>95</v>
      </c>
      <c r="H164" s="32" t="s">
        <v>169</v>
      </c>
      <c r="I164" s="32" t="s">
        <v>1289</v>
      </c>
      <c r="J164" s="32">
        <f>VLOOKUP(B164,NGHEDOC!$D$9:$F$216,3,0)</f>
        <v>8</v>
      </c>
      <c r="K164" s="30">
        <f>VLOOKUP(B164,NOI!$C$10:$V$217,8,0)</f>
        <v>12</v>
      </c>
      <c r="L164" s="30">
        <f>VLOOKUP(B164,NGHEDOC!$D$9:$F$216,2,0)</f>
        <v>17</v>
      </c>
      <c r="M164" s="30">
        <f>VLOOKUP(B164,VIET!$C$9:$M$216,9,0)</f>
        <v>5</v>
      </c>
      <c r="N164" s="30">
        <f>SUM(J164:M164)</f>
        <v>42</v>
      </c>
      <c r="O164" s="30" t="str">
        <f>IF(AND(N164&gt;=65,N164&lt;80,J164&gt;0,K164&gt;0,L164&gt;0),"A2",IF(AND(N164&gt;=80,J164&gt;0,K164&gt;0,L164&gt;0),"B1","Không đạt"))</f>
        <v>Không đạt</v>
      </c>
      <c r="P164" s="187"/>
    </row>
    <row r="165" spans="1:16" ht="20.100000000000001" customHeight="1">
      <c r="A165" s="32">
        <v>83</v>
      </c>
      <c r="B165" s="32" t="s">
        <v>820</v>
      </c>
      <c r="C165" s="187" t="s">
        <v>63</v>
      </c>
      <c r="D165" s="187" t="s">
        <v>326</v>
      </c>
      <c r="E165" s="32" t="s">
        <v>821</v>
      </c>
      <c r="F165" s="32" t="s">
        <v>94</v>
      </c>
      <c r="G165" s="32" t="s">
        <v>95</v>
      </c>
      <c r="H165" s="32" t="s">
        <v>112</v>
      </c>
      <c r="I165" s="32" t="s">
        <v>1289</v>
      </c>
      <c r="J165" s="32">
        <f>VLOOKUP(B165,NGHEDOC!$D$9:$F$216,3,0)</f>
        <v>8</v>
      </c>
      <c r="K165" s="30">
        <f>VLOOKUP(B165,NOI!$C$10:$V$217,8,0)</f>
        <v>12</v>
      </c>
      <c r="L165" s="30">
        <f>VLOOKUP(B165,NGHEDOC!$D$9:$F$216,2,0)</f>
        <v>34</v>
      </c>
      <c r="M165" s="30">
        <f>VLOOKUP(B165,VIET!$C$9:$M$216,9,0)</f>
        <v>5</v>
      </c>
      <c r="N165" s="30">
        <f>SUM(J165:M165)</f>
        <v>59</v>
      </c>
      <c r="O165" s="30" t="str">
        <f>IF(AND(N165&gt;=65,N165&lt;80,J165&gt;0,K165&gt;0,L165&gt;0),"A2",IF(AND(N165&gt;=80,J165&gt;0,K165&gt;0,L165&gt;0),"B1","Không đạt"))</f>
        <v>Không đạt</v>
      </c>
      <c r="P165" s="187"/>
    </row>
    <row r="166" spans="1:16" ht="20.100000000000001" customHeight="1">
      <c r="A166" s="32">
        <v>85</v>
      </c>
      <c r="B166" s="32" t="s">
        <v>825</v>
      </c>
      <c r="C166" s="187" t="s">
        <v>826</v>
      </c>
      <c r="D166" s="187" t="s">
        <v>326</v>
      </c>
      <c r="E166" s="32" t="s">
        <v>827</v>
      </c>
      <c r="F166" s="32" t="s">
        <v>94</v>
      </c>
      <c r="G166" s="32" t="s">
        <v>95</v>
      </c>
      <c r="H166" s="32" t="s">
        <v>99</v>
      </c>
      <c r="I166" s="32" t="s">
        <v>374</v>
      </c>
      <c r="J166" s="32">
        <f>VLOOKUP(B166,NGHEDOC!$D$9:$F$216,3,0)</f>
        <v>7</v>
      </c>
      <c r="K166" s="30">
        <f>VLOOKUP(B166,NOI!$C$10:$V$217,8,0)</f>
        <v>10</v>
      </c>
      <c r="L166" s="30">
        <f>VLOOKUP(B166,NGHEDOC!$D$9:$F$216,2,0)</f>
        <v>28</v>
      </c>
      <c r="M166" s="30">
        <f>VLOOKUP(B166,VIET!$C$9:$M$216,9,0)</f>
        <v>4</v>
      </c>
      <c r="N166" s="30">
        <f>SUM(J166:M166)</f>
        <v>49</v>
      </c>
      <c r="O166" s="30" t="str">
        <f>IF(AND(N166&gt;=65,N166&lt;80,J166&gt;0,K166&gt;0,L166&gt;0),"A2",IF(AND(N166&gt;=80,J166&gt;0,K166&gt;0,L166&gt;0),"B1","Không đạt"))</f>
        <v>Không đạt</v>
      </c>
      <c r="P166" s="187"/>
    </row>
    <row r="167" spans="1:16" ht="20.100000000000001" customHeight="1">
      <c r="A167" s="32">
        <v>87</v>
      </c>
      <c r="B167" s="32" t="s">
        <v>830</v>
      </c>
      <c r="C167" s="187" t="s">
        <v>63</v>
      </c>
      <c r="D167" s="187" t="s">
        <v>831</v>
      </c>
      <c r="E167" s="32" t="s">
        <v>832</v>
      </c>
      <c r="F167" s="32" t="s">
        <v>94</v>
      </c>
      <c r="G167" s="32" t="s">
        <v>95</v>
      </c>
      <c r="H167" s="32" t="s">
        <v>165</v>
      </c>
      <c r="I167" s="32" t="s">
        <v>1307</v>
      </c>
      <c r="J167" s="32">
        <f>VLOOKUP(B167,NGHEDOC!$D$9:$F$216,3,0)</f>
        <v>24</v>
      </c>
      <c r="K167" s="30">
        <f>VLOOKUP(B167,NOI!$C$10:$V$217,8,0)</f>
        <v>10</v>
      </c>
      <c r="L167" s="30">
        <f>VLOOKUP(B167,NGHEDOC!$D$9:$F$216,2,0)</f>
        <v>20</v>
      </c>
      <c r="M167" s="30">
        <f>VLOOKUP(B167,VIET!$C$9:$M$216,9,0)</f>
        <v>3</v>
      </c>
      <c r="N167" s="30">
        <f>SUM(J167:M167)</f>
        <v>57</v>
      </c>
      <c r="O167" s="30" t="str">
        <f>IF(AND(N167&gt;=65,N167&lt;80,J167&gt;0,K167&gt;0,L167&gt;0),"A2",IF(AND(N167&gt;=80,J167&gt;0,K167&gt;0,L167&gt;0),"B1","Không đạt"))</f>
        <v>Không đạt</v>
      </c>
      <c r="P167" s="187"/>
    </row>
    <row r="168" spans="1:16" ht="20.100000000000001" customHeight="1">
      <c r="A168" s="32">
        <v>88</v>
      </c>
      <c r="B168" s="32" t="s">
        <v>833</v>
      </c>
      <c r="C168" s="187" t="s">
        <v>834</v>
      </c>
      <c r="D168" s="187" t="s">
        <v>831</v>
      </c>
      <c r="E168" s="32" t="s">
        <v>343</v>
      </c>
      <c r="F168" s="32" t="s">
        <v>94</v>
      </c>
      <c r="G168" s="32" t="s">
        <v>100</v>
      </c>
      <c r="H168" s="32" t="s">
        <v>96</v>
      </c>
      <c r="I168" s="32" t="s">
        <v>1294</v>
      </c>
      <c r="J168" s="32">
        <f>VLOOKUP(B168,NGHEDOC!$D$9:$F$216,3,0)</f>
        <v>19</v>
      </c>
      <c r="K168" s="30">
        <f>VLOOKUP(B168,NOI!$C$10:$V$217,8,0)</f>
        <v>11</v>
      </c>
      <c r="L168" s="30">
        <f>VLOOKUP(B168,NGHEDOC!$D$9:$F$216,2,0)</f>
        <v>25</v>
      </c>
      <c r="M168" s="30">
        <f>VLOOKUP(B168,VIET!$C$9:$M$216,9,0)</f>
        <v>1</v>
      </c>
      <c r="N168" s="30">
        <f>SUM(J168:M168)</f>
        <v>56</v>
      </c>
      <c r="O168" s="30" t="str">
        <f>IF(AND(N168&gt;=65,N168&lt;80,J168&gt;0,K168&gt;0,L168&gt;0),"A2",IF(AND(N168&gt;=80,J168&gt;0,K168&gt;0,L168&gt;0),"B1","Không đạt"))</f>
        <v>Không đạt</v>
      </c>
      <c r="P168" s="187"/>
    </row>
    <row r="169" spans="1:16" ht="20.100000000000001" customHeight="1">
      <c r="A169" s="32">
        <v>90</v>
      </c>
      <c r="B169" s="32" t="s">
        <v>840</v>
      </c>
      <c r="C169" s="187" t="s">
        <v>841</v>
      </c>
      <c r="D169" s="187" t="s">
        <v>842</v>
      </c>
      <c r="E169" s="32" t="s">
        <v>843</v>
      </c>
      <c r="F169" s="32" t="s">
        <v>92</v>
      </c>
      <c r="G169" s="32" t="s">
        <v>95</v>
      </c>
      <c r="H169" s="32" t="s">
        <v>99</v>
      </c>
      <c r="I169" s="32" t="s">
        <v>1290</v>
      </c>
      <c r="J169" s="32" t="str">
        <f>VLOOKUP(B169,NGHEDOC!$D$9:$F$216,3,0)</f>
        <v>-</v>
      </c>
      <c r="K169" s="30" t="str">
        <f>VLOOKUP(B169,NOI!$C$10:$V$217,8,0)</f>
        <v>-</v>
      </c>
      <c r="L169" s="30" t="str">
        <f>VLOOKUP(B169,NGHEDOC!$D$9:$F$216,2,0)</f>
        <v>-</v>
      </c>
      <c r="M169" s="30" t="str">
        <f>VLOOKUP(B169,VIET!$C$9:$M$216,9,0)</f>
        <v>-</v>
      </c>
      <c r="N169" s="30">
        <f>SUM(J169:M169)</f>
        <v>0</v>
      </c>
      <c r="O169" s="30" t="str">
        <f>IF(AND(N169&gt;=65,N169&lt;80,J169&gt;0,K169&gt;0,L169&gt;0),"A2",IF(AND(N169&gt;=80,J169&gt;0,K169&gt;0,L169&gt;0),"B1","Không đạt"))</f>
        <v>Không đạt</v>
      </c>
      <c r="P169" s="187" t="s">
        <v>297</v>
      </c>
    </row>
    <row r="170" spans="1:16" ht="20.100000000000001" customHeight="1">
      <c r="A170" s="32">
        <v>91</v>
      </c>
      <c r="B170" s="32" t="s">
        <v>844</v>
      </c>
      <c r="C170" s="187" t="s">
        <v>199</v>
      </c>
      <c r="D170" s="187" t="s">
        <v>178</v>
      </c>
      <c r="E170" s="32" t="s">
        <v>845</v>
      </c>
      <c r="F170" s="32" t="s">
        <v>92</v>
      </c>
      <c r="G170" s="32" t="s">
        <v>95</v>
      </c>
      <c r="H170" s="32" t="s">
        <v>166</v>
      </c>
      <c r="I170" s="32" t="s">
        <v>1281</v>
      </c>
      <c r="J170" s="32">
        <f>VLOOKUP(B170,NGHEDOC!$D$9:$F$216,3,0)</f>
        <v>9</v>
      </c>
      <c r="K170" s="30">
        <f>VLOOKUP(B170,NOI!$C$10:$V$217,8,0)</f>
        <v>12</v>
      </c>
      <c r="L170" s="30">
        <f>VLOOKUP(B170,NGHEDOC!$D$9:$F$216,2,0)</f>
        <v>26</v>
      </c>
      <c r="M170" s="30">
        <f>VLOOKUP(B170,VIET!$C$9:$M$216,9,0)</f>
        <v>5</v>
      </c>
      <c r="N170" s="30">
        <f>SUM(J170:M170)</f>
        <v>52</v>
      </c>
      <c r="O170" s="30" t="str">
        <f>IF(AND(N170&gt;=65,N170&lt;80,J170&gt;0,K170&gt;0,L170&gt;0),"A2",IF(AND(N170&gt;=80,J170&gt;0,K170&gt;0,L170&gt;0),"B1","Không đạt"))</f>
        <v>Không đạt</v>
      </c>
      <c r="P170" s="187"/>
    </row>
    <row r="171" spans="1:16" ht="20.100000000000001" customHeight="1">
      <c r="A171" s="32">
        <v>92</v>
      </c>
      <c r="B171" s="32" t="s">
        <v>846</v>
      </c>
      <c r="C171" s="187" t="s">
        <v>847</v>
      </c>
      <c r="D171" s="187" t="s">
        <v>178</v>
      </c>
      <c r="E171" s="32" t="s">
        <v>848</v>
      </c>
      <c r="F171" s="32" t="s">
        <v>92</v>
      </c>
      <c r="G171" s="32" t="s">
        <v>95</v>
      </c>
      <c r="H171" s="32" t="s">
        <v>228</v>
      </c>
      <c r="I171" s="32" t="s">
        <v>1308</v>
      </c>
      <c r="J171" s="32">
        <f>VLOOKUP(B171,NGHEDOC!$D$9:$F$216,3,0)</f>
        <v>12</v>
      </c>
      <c r="K171" s="30">
        <f>VLOOKUP(B171,NOI!$C$10:$V$217,8,0)</f>
        <v>12</v>
      </c>
      <c r="L171" s="30">
        <f>VLOOKUP(B171,NGHEDOC!$D$9:$F$216,2,0)</f>
        <v>34</v>
      </c>
      <c r="M171" s="30">
        <f>VLOOKUP(B171,VIET!$C$9:$M$216,9,0)</f>
        <v>5</v>
      </c>
      <c r="N171" s="30">
        <f>SUM(J171:M171)</f>
        <v>63</v>
      </c>
      <c r="O171" s="30" t="str">
        <f>IF(AND(N171&gt;=65,N171&lt;80,J171&gt;0,K171&gt;0,L171&gt;0),"A2",IF(AND(N171&gt;=80,J171&gt;0,K171&gt;0,L171&gt;0),"B1","Không đạt"))</f>
        <v>Không đạt</v>
      </c>
      <c r="P171" s="187"/>
    </row>
    <row r="172" spans="1:16" ht="20.100000000000001" customHeight="1">
      <c r="A172" s="32">
        <v>93</v>
      </c>
      <c r="B172" s="32" t="s">
        <v>849</v>
      </c>
      <c r="C172" s="187" t="s">
        <v>850</v>
      </c>
      <c r="D172" s="187" t="s">
        <v>178</v>
      </c>
      <c r="E172" s="32" t="s">
        <v>631</v>
      </c>
      <c r="F172" s="32" t="s">
        <v>92</v>
      </c>
      <c r="G172" s="32" t="s">
        <v>95</v>
      </c>
      <c r="H172" s="32" t="s">
        <v>99</v>
      </c>
      <c r="I172" s="32" t="s">
        <v>227</v>
      </c>
      <c r="J172" s="32">
        <f>VLOOKUP(B172,NGHEDOC!$D$9:$F$216,3,0)</f>
        <v>18</v>
      </c>
      <c r="K172" s="30">
        <f>VLOOKUP(B172,NOI!$C$10:$V$217,8,0)</f>
        <v>11</v>
      </c>
      <c r="L172" s="30">
        <f>VLOOKUP(B172,NGHEDOC!$D$9:$F$216,2,0)</f>
        <v>19</v>
      </c>
      <c r="M172" s="30">
        <f>VLOOKUP(B172,VIET!$C$9:$M$216,9,0)</f>
        <v>5</v>
      </c>
      <c r="N172" s="30">
        <f>SUM(J172:M172)</f>
        <v>53</v>
      </c>
      <c r="O172" s="30" t="str">
        <f>IF(AND(N172&gt;=65,N172&lt;80,J172&gt;0,K172&gt;0,L172&gt;0),"A2",IF(AND(N172&gt;=80,J172&gt;0,K172&gt;0,L172&gt;0),"B1","Không đạt"))</f>
        <v>Không đạt</v>
      </c>
      <c r="P172" s="187"/>
    </row>
    <row r="173" spans="1:16" ht="20.100000000000001" customHeight="1">
      <c r="A173" s="32">
        <v>94</v>
      </c>
      <c r="B173" s="32" t="s">
        <v>851</v>
      </c>
      <c r="C173" s="187" t="s">
        <v>335</v>
      </c>
      <c r="D173" s="187" t="s">
        <v>852</v>
      </c>
      <c r="E173" s="32" t="s">
        <v>802</v>
      </c>
      <c r="F173" s="32" t="s">
        <v>92</v>
      </c>
      <c r="G173" s="32" t="s">
        <v>97</v>
      </c>
      <c r="H173" s="32" t="s">
        <v>99</v>
      </c>
      <c r="I173" s="32" t="s">
        <v>1281</v>
      </c>
      <c r="J173" s="32">
        <f>VLOOKUP(B173,NGHEDOC!$D$9:$F$216,3,0)</f>
        <v>5</v>
      </c>
      <c r="K173" s="30">
        <f>VLOOKUP(B173,NOI!$C$10:$V$217,8,0)</f>
        <v>10</v>
      </c>
      <c r="L173" s="30">
        <f>VLOOKUP(B173,NGHEDOC!$D$9:$F$216,2,0)</f>
        <v>12</v>
      </c>
      <c r="M173" s="30">
        <f>VLOOKUP(B173,VIET!$C$9:$M$216,9,0)</f>
        <v>1</v>
      </c>
      <c r="N173" s="30">
        <f>SUM(J173:M173)</f>
        <v>28</v>
      </c>
      <c r="O173" s="30" t="str">
        <f>IF(AND(N173&gt;=65,N173&lt;80,J173&gt;0,K173&gt;0,L173&gt;0),"A2",IF(AND(N173&gt;=80,J173&gt;0,K173&gt;0,L173&gt;0),"B1","Không đạt"))</f>
        <v>Không đạt</v>
      </c>
      <c r="P173" s="187"/>
    </row>
    <row r="174" spans="1:16" ht="20.100000000000001" customHeight="1">
      <c r="A174" s="32">
        <v>96</v>
      </c>
      <c r="B174" s="32" t="s">
        <v>857</v>
      </c>
      <c r="C174" s="187" t="s">
        <v>858</v>
      </c>
      <c r="D174" s="187" t="s">
        <v>859</v>
      </c>
      <c r="E174" s="32" t="s">
        <v>860</v>
      </c>
      <c r="F174" s="32" t="s">
        <v>92</v>
      </c>
      <c r="G174" s="32" t="s">
        <v>97</v>
      </c>
      <c r="H174" s="32" t="s">
        <v>98</v>
      </c>
      <c r="I174" s="32" t="s">
        <v>1310</v>
      </c>
      <c r="J174" s="32">
        <f>VLOOKUP(B174,NGHEDOC!$D$9:$F$216,3,0)</f>
        <v>7</v>
      </c>
      <c r="K174" s="30">
        <f>VLOOKUP(B174,NOI!$C$10:$V$217,8,0)</f>
        <v>8</v>
      </c>
      <c r="L174" s="30">
        <f>VLOOKUP(B174,NGHEDOC!$D$9:$F$216,2,0)</f>
        <v>16</v>
      </c>
      <c r="M174" s="30">
        <f>VLOOKUP(B174,VIET!$C$9:$M$216,9,0)</f>
        <v>2</v>
      </c>
      <c r="N174" s="30">
        <f>SUM(J174:M174)</f>
        <v>33</v>
      </c>
      <c r="O174" s="30" t="str">
        <f>IF(AND(N174&gt;=65,N174&lt;80,J174&gt;0,K174&gt;0,L174&gt;0),"A2",IF(AND(N174&gt;=80,J174&gt;0,K174&gt;0,L174&gt;0),"B1","Không đạt"))</f>
        <v>Không đạt</v>
      </c>
      <c r="P174" s="187"/>
    </row>
    <row r="175" spans="1:16" ht="20.100000000000001" customHeight="1">
      <c r="A175" s="32">
        <v>97</v>
      </c>
      <c r="B175" s="32" t="s">
        <v>861</v>
      </c>
      <c r="C175" s="187" t="s">
        <v>110</v>
      </c>
      <c r="D175" s="187" t="s">
        <v>862</v>
      </c>
      <c r="E175" s="32" t="s">
        <v>331</v>
      </c>
      <c r="F175" s="32" t="s">
        <v>92</v>
      </c>
      <c r="G175" s="32" t="s">
        <v>95</v>
      </c>
      <c r="H175" s="32" t="s">
        <v>362</v>
      </c>
      <c r="I175" s="32" t="s">
        <v>374</v>
      </c>
      <c r="J175" s="32">
        <f>VLOOKUP(B175,NGHEDOC!$D$9:$F$216,3,0)</f>
        <v>8</v>
      </c>
      <c r="K175" s="30">
        <f>VLOOKUP(B175,NOI!$C$10:$V$217,8,0)</f>
        <v>11</v>
      </c>
      <c r="L175" s="30">
        <f>VLOOKUP(B175,NGHEDOC!$D$9:$F$216,2,0)</f>
        <v>26</v>
      </c>
      <c r="M175" s="30">
        <f>VLOOKUP(B175,VIET!$C$9:$M$216,9,0)</f>
        <v>3</v>
      </c>
      <c r="N175" s="30">
        <f>SUM(J175:M175)</f>
        <v>48</v>
      </c>
      <c r="O175" s="30" t="str">
        <f>IF(AND(N175&gt;=65,N175&lt;80,J175&gt;0,K175&gt;0,L175&gt;0),"A2",IF(AND(N175&gt;=80,J175&gt;0,K175&gt;0,L175&gt;0),"B1","Không đạt"))</f>
        <v>Không đạt</v>
      </c>
      <c r="P175" s="187"/>
    </row>
    <row r="176" spans="1:16" ht="20.100000000000001" customHeight="1">
      <c r="A176" s="32">
        <v>104</v>
      </c>
      <c r="B176" s="32" t="s">
        <v>883</v>
      </c>
      <c r="C176" s="187" t="s">
        <v>110</v>
      </c>
      <c r="D176" s="187" t="s">
        <v>212</v>
      </c>
      <c r="E176" s="32" t="s">
        <v>884</v>
      </c>
      <c r="F176" s="32" t="s">
        <v>92</v>
      </c>
      <c r="G176" s="32" t="s">
        <v>95</v>
      </c>
      <c r="H176" s="32" t="s">
        <v>229</v>
      </c>
      <c r="I176" s="32" t="s">
        <v>1281</v>
      </c>
      <c r="J176" s="32">
        <f>VLOOKUP(B176,NGHEDOC!$D$9:$F$216,3,0)</f>
        <v>8</v>
      </c>
      <c r="K176" s="30">
        <f>VLOOKUP(B176,NOI!$C$10:$V$217,8,0)</f>
        <v>11</v>
      </c>
      <c r="L176" s="30">
        <f>VLOOKUP(B176,NGHEDOC!$D$9:$F$216,2,0)</f>
        <v>32</v>
      </c>
      <c r="M176" s="30">
        <f>VLOOKUP(B176,VIET!$C$9:$M$216,9,0)</f>
        <v>3</v>
      </c>
      <c r="N176" s="30">
        <f>SUM(J176:M176)</f>
        <v>54</v>
      </c>
      <c r="O176" s="30" t="str">
        <f>IF(AND(N176&gt;=65,N176&lt;80,J176&gt;0,K176&gt;0,L176&gt;0),"A2",IF(AND(N176&gt;=80,J176&gt;0,K176&gt;0,L176&gt;0),"B1","Không đạt"))</f>
        <v>Không đạt</v>
      </c>
      <c r="P176" s="187"/>
    </row>
    <row r="177" spans="1:16" ht="20.100000000000001" customHeight="1">
      <c r="A177" s="32">
        <v>105</v>
      </c>
      <c r="B177" s="32" t="s">
        <v>880</v>
      </c>
      <c r="C177" s="187" t="s">
        <v>881</v>
      </c>
      <c r="D177" s="187" t="s">
        <v>212</v>
      </c>
      <c r="E177" s="32" t="s">
        <v>882</v>
      </c>
      <c r="F177" s="32" t="s">
        <v>92</v>
      </c>
      <c r="G177" s="32" t="s">
        <v>97</v>
      </c>
      <c r="H177" s="32" t="s">
        <v>104</v>
      </c>
      <c r="I177" s="32" t="s">
        <v>375</v>
      </c>
      <c r="J177" s="32">
        <f>VLOOKUP(B177,NGHEDOC!$D$9:$F$216,3,0)</f>
        <v>14</v>
      </c>
      <c r="K177" s="30">
        <f>VLOOKUP(B177,NOI!$C$10:$V$217,8,0)</f>
        <v>10</v>
      </c>
      <c r="L177" s="30">
        <f>VLOOKUP(B177,NGHEDOC!$D$9:$F$216,2,0)</f>
        <v>34</v>
      </c>
      <c r="M177" s="30">
        <f>VLOOKUP(B177,VIET!$C$9:$M$216,9,0)</f>
        <v>2</v>
      </c>
      <c r="N177" s="30">
        <f>SUM(J177:M177)</f>
        <v>60</v>
      </c>
      <c r="O177" s="30" t="str">
        <f>IF(AND(N177&gt;=65,N177&lt;80,J177&gt;0,K177&gt;0,L177&gt;0),"A2",IF(AND(N177&gt;=80,J177&gt;0,K177&gt;0,L177&gt;0),"B1","Không đạt"))</f>
        <v>Không đạt</v>
      </c>
      <c r="P177" s="187"/>
    </row>
    <row r="178" spans="1:16" ht="20.100000000000001" customHeight="1">
      <c r="A178" s="32">
        <v>106</v>
      </c>
      <c r="B178" s="32" t="s">
        <v>885</v>
      </c>
      <c r="C178" s="187" t="s">
        <v>886</v>
      </c>
      <c r="D178" s="187" t="s">
        <v>887</v>
      </c>
      <c r="E178" s="32" t="s">
        <v>307</v>
      </c>
      <c r="F178" s="32" t="s">
        <v>92</v>
      </c>
      <c r="G178" s="32" t="s">
        <v>95</v>
      </c>
      <c r="H178" s="32" t="s">
        <v>103</v>
      </c>
      <c r="I178" s="32" t="s">
        <v>1311</v>
      </c>
      <c r="J178" s="32">
        <f>VLOOKUP(B178,NGHEDOC!$D$9:$F$216,3,0)</f>
        <v>8</v>
      </c>
      <c r="K178" s="30">
        <f>VLOOKUP(B178,NOI!$C$10:$V$217,8,0)</f>
        <v>12</v>
      </c>
      <c r="L178" s="30">
        <f>VLOOKUP(B178,NGHEDOC!$D$9:$F$216,2,0)</f>
        <v>27</v>
      </c>
      <c r="M178" s="30">
        <f>VLOOKUP(B178,VIET!$C$9:$M$216,9,0)</f>
        <v>3</v>
      </c>
      <c r="N178" s="30">
        <f>SUM(J178:M178)</f>
        <v>50</v>
      </c>
      <c r="O178" s="30" t="str">
        <f>IF(AND(N178&gt;=65,N178&lt;80,J178&gt;0,K178&gt;0,L178&gt;0),"A2",IF(AND(N178&gt;=80,J178&gt;0,K178&gt;0,L178&gt;0),"B1","Không đạt"))</f>
        <v>Không đạt</v>
      </c>
      <c r="P178" s="187"/>
    </row>
    <row r="179" spans="1:16" ht="20.100000000000001" customHeight="1">
      <c r="A179" s="32">
        <v>107</v>
      </c>
      <c r="B179" s="32" t="s">
        <v>888</v>
      </c>
      <c r="C179" s="187" t="s">
        <v>889</v>
      </c>
      <c r="D179" s="187" t="s">
        <v>152</v>
      </c>
      <c r="E179" s="32" t="s">
        <v>890</v>
      </c>
      <c r="F179" s="32" t="s">
        <v>94</v>
      </c>
      <c r="G179" s="32" t="s">
        <v>891</v>
      </c>
      <c r="H179" s="32" t="s">
        <v>99</v>
      </c>
      <c r="I179" s="32" t="s">
        <v>1312</v>
      </c>
      <c r="J179" s="32">
        <f>VLOOKUP(B179,NGHEDOC!$D$9:$F$216,3,0)</f>
        <v>14</v>
      </c>
      <c r="K179" s="30">
        <f>VLOOKUP(B179,NOI!$C$10:$V$217,8,0)</f>
        <v>13</v>
      </c>
      <c r="L179" s="30">
        <f>VLOOKUP(B179,NGHEDOC!$D$9:$F$216,2,0)</f>
        <v>33</v>
      </c>
      <c r="M179" s="30">
        <f>VLOOKUP(B179,VIET!$C$9:$M$216,9,0)</f>
        <v>3</v>
      </c>
      <c r="N179" s="30">
        <f>SUM(J179:M179)</f>
        <v>63</v>
      </c>
      <c r="O179" s="30" t="str">
        <f>IF(AND(N179&gt;=65,N179&lt;80,J179&gt;0,K179&gt;0,L179&gt;0),"A2",IF(AND(N179&gt;=80,J179&gt;0,K179&gt;0,L179&gt;0),"B1","Không đạt"))</f>
        <v>Không đạt</v>
      </c>
      <c r="P179" s="187"/>
    </row>
    <row r="180" spans="1:16" ht="20.100000000000001" customHeight="1">
      <c r="A180" s="32">
        <v>109</v>
      </c>
      <c r="B180" s="32" t="s">
        <v>327</v>
      </c>
      <c r="C180" s="187" t="s">
        <v>310</v>
      </c>
      <c r="D180" s="187" t="s">
        <v>328</v>
      </c>
      <c r="E180" s="32" t="s">
        <v>329</v>
      </c>
      <c r="F180" s="32" t="s">
        <v>94</v>
      </c>
      <c r="G180" s="32" t="s">
        <v>372</v>
      </c>
      <c r="H180" s="32" t="s">
        <v>168</v>
      </c>
      <c r="I180" s="32" t="s">
        <v>236</v>
      </c>
      <c r="J180" s="32">
        <f>VLOOKUP(B180,NGHEDOC!$D$9:$F$216,3,0)</f>
        <v>9</v>
      </c>
      <c r="K180" s="30">
        <f>VLOOKUP(B180,NOI!$C$10:$V$217,8,0)</f>
        <v>11</v>
      </c>
      <c r="L180" s="30">
        <f>VLOOKUP(B180,NGHEDOC!$D$9:$F$216,2,0)</f>
        <v>19</v>
      </c>
      <c r="M180" s="30">
        <f>VLOOKUP(B180,VIET!$C$9:$M$216,9,0)</f>
        <v>3</v>
      </c>
      <c r="N180" s="30">
        <f>SUM(J180:M180)</f>
        <v>42</v>
      </c>
      <c r="O180" s="30" t="str">
        <f>IF(AND(N180&gt;=65,N180&lt;80,J180&gt;0,K180&gt;0,L180&gt;0),"A2",IF(AND(N180&gt;=80,J180&gt;0,K180&gt;0,L180&gt;0),"B1","Không đạt"))</f>
        <v>Không đạt</v>
      </c>
      <c r="P180" s="187"/>
    </row>
    <row r="181" spans="1:16" ht="20.100000000000001" customHeight="1">
      <c r="A181" s="32">
        <v>110</v>
      </c>
      <c r="B181" s="32" t="s">
        <v>895</v>
      </c>
      <c r="C181" s="187" t="s">
        <v>896</v>
      </c>
      <c r="D181" s="187" t="s">
        <v>92</v>
      </c>
      <c r="E181" s="32" t="s">
        <v>593</v>
      </c>
      <c r="F181" s="32" t="s">
        <v>92</v>
      </c>
      <c r="G181" s="32" t="s">
        <v>100</v>
      </c>
      <c r="H181" s="32" t="s">
        <v>104</v>
      </c>
      <c r="I181" s="32" t="s">
        <v>373</v>
      </c>
      <c r="J181" s="32">
        <f>VLOOKUP(B181,NGHEDOC!$D$9:$F$216,3,0)</f>
        <v>15</v>
      </c>
      <c r="K181" s="30">
        <f>VLOOKUP(B181,NOI!$C$10:$V$217,8,0)</f>
        <v>12</v>
      </c>
      <c r="L181" s="30">
        <f>VLOOKUP(B181,NGHEDOC!$D$9:$F$216,2,0)</f>
        <v>15</v>
      </c>
      <c r="M181" s="30">
        <f>VLOOKUP(B181,VIET!$C$9:$M$216,9,0)</f>
        <v>3</v>
      </c>
      <c r="N181" s="30">
        <f>SUM(J181:M181)</f>
        <v>45</v>
      </c>
      <c r="O181" s="30" t="str">
        <f>IF(AND(N181&gt;=65,N181&lt;80,J181&gt;0,K181&gt;0,L181&gt;0),"A2",IF(AND(N181&gt;=80,J181&gt;0,K181&gt;0,L181&gt;0),"B1","Không đạt"))</f>
        <v>Không đạt</v>
      </c>
      <c r="P181" s="187"/>
    </row>
    <row r="182" spans="1:16" ht="20.100000000000001" customHeight="1">
      <c r="A182" s="32">
        <v>115</v>
      </c>
      <c r="B182" s="32" t="s">
        <v>912</v>
      </c>
      <c r="C182" s="187" t="s">
        <v>913</v>
      </c>
      <c r="D182" s="187" t="s">
        <v>914</v>
      </c>
      <c r="E182" s="32" t="s">
        <v>915</v>
      </c>
      <c r="F182" s="32" t="s">
        <v>92</v>
      </c>
      <c r="G182" s="32" t="s">
        <v>95</v>
      </c>
      <c r="H182" s="32" t="s">
        <v>99</v>
      </c>
      <c r="I182" s="32" t="s">
        <v>1283</v>
      </c>
      <c r="J182" s="32">
        <f>VLOOKUP(B182,NGHEDOC!$D$9:$F$216,3,0)</f>
        <v>5</v>
      </c>
      <c r="K182" s="30">
        <f>VLOOKUP(B182,NOI!$C$10:$V$217,8,0)</f>
        <v>11</v>
      </c>
      <c r="L182" s="30">
        <f>VLOOKUP(B182,NGHEDOC!$D$9:$F$216,2,0)</f>
        <v>38</v>
      </c>
      <c r="M182" s="30">
        <f>VLOOKUP(B182,VIET!$C$9:$M$216,9,0)</f>
        <v>3</v>
      </c>
      <c r="N182" s="30">
        <f>SUM(J182:M182)</f>
        <v>57</v>
      </c>
      <c r="O182" s="30" t="str">
        <f>IF(AND(N182&gt;=65,N182&lt;80,J182&gt;0,K182&gt;0,L182&gt;0),"A2",IF(AND(N182&gt;=80,J182&gt;0,K182&gt;0,L182&gt;0),"B1","Không đạt"))</f>
        <v>Không đạt</v>
      </c>
      <c r="P182" s="187"/>
    </row>
    <row r="183" spans="1:16" ht="20.100000000000001" customHeight="1">
      <c r="A183" s="32">
        <v>121</v>
      </c>
      <c r="B183" s="32" t="s">
        <v>936</v>
      </c>
      <c r="C183" s="187" t="s">
        <v>937</v>
      </c>
      <c r="D183" s="187" t="s">
        <v>933</v>
      </c>
      <c r="E183" s="32" t="s">
        <v>938</v>
      </c>
      <c r="F183" s="32" t="s">
        <v>94</v>
      </c>
      <c r="G183" s="32" t="s">
        <v>95</v>
      </c>
      <c r="H183" s="32" t="s">
        <v>229</v>
      </c>
      <c r="I183" s="32" t="s">
        <v>1298</v>
      </c>
      <c r="J183" s="32" t="str">
        <f>VLOOKUP(B183,NGHEDOC!$D$9:$F$216,3,0)</f>
        <v>-</v>
      </c>
      <c r="K183" s="30" t="str">
        <f>VLOOKUP(B183,NOI!$C$10:$V$217,8,0)</f>
        <v>-</v>
      </c>
      <c r="L183" s="30" t="str">
        <f>VLOOKUP(B183,NGHEDOC!$D$9:$F$216,2,0)</f>
        <v>-</v>
      </c>
      <c r="M183" s="30" t="str">
        <f>VLOOKUP(B183,VIET!$C$9:$M$216,9,0)</f>
        <v>-</v>
      </c>
      <c r="N183" s="30">
        <f>SUM(J183:M183)</f>
        <v>0</v>
      </c>
      <c r="O183" s="30" t="str">
        <f>IF(AND(N183&gt;=65,N183&lt;80,J183&gt;0,K183&gt;0,L183&gt;0),"A2",IF(AND(N183&gt;=80,J183&gt;0,K183&gt;0,L183&gt;0),"B1","Không đạt"))</f>
        <v>Không đạt</v>
      </c>
      <c r="P183" s="187" t="s">
        <v>297</v>
      </c>
    </row>
    <row r="184" spans="1:16" ht="20.100000000000001" customHeight="1">
      <c r="A184" s="32">
        <v>125</v>
      </c>
      <c r="B184" s="32" t="s">
        <v>953</v>
      </c>
      <c r="C184" s="187" t="s">
        <v>954</v>
      </c>
      <c r="D184" s="187" t="s">
        <v>955</v>
      </c>
      <c r="E184" s="32" t="s">
        <v>956</v>
      </c>
      <c r="F184" s="32" t="s">
        <v>92</v>
      </c>
      <c r="G184" s="32" t="s">
        <v>100</v>
      </c>
      <c r="H184" s="32" t="s">
        <v>101</v>
      </c>
      <c r="I184" s="32" t="s">
        <v>1314</v>
      </c>
      <c r="J184" s="32">
        <f>VLOOKUP(B184,NGHEDOC!$D$9:$F$216,3,0)</f>
        <v>1</v>
      </c>
      <c r="K184" s="30">
        <f>VLOOKUP(B184,NOI!$C$10:$V$217,8,0)</f>
        <v>10</v>
      </c>
      <c r="L184" s="30">
        <f>VLOOKUP(B184,NGHEDOC!$D$9:$F$216,2,0)</f>
        <v>38</v>
      </c>
      <c r="M184" s="30">
        <f>VLOOKUP(B184,VIET!$C$9:$M$216,9,0)</f>
        <v>3</v>
      </c>
      <c r="N184" s="30">
        <f>SUM(J184:M184)</f>
        <v>52</v>
      </c>
      <c r="O184" s="30" t="str">
        <f>IF(AND(N184&gt;=65,N184&lt;80,J184&gt;0,K184&gt;0,L184&gt;0),"A2",IF(AND(N184&gt;=80,J184&gt;0,K184&gt;0,L184&gt;0),"B1","Không đạt"))</f>
        <v>Không đạt</v>
      </c>
      <c r="P184" s="187"/>
    </row>
    <row r="185" spans="1:16" s="65" customFormat="1" ht="20.100000000000001" customHeight="1">
      <c r="A185" s="32">
        <v>128</v>
      </c>
      <c r="B185" s="32" t="s">
        <v>966</v>
      </c>
      <c r="C185" s="187" t="s">
        <v>967</v>
      </c>
      <c r="D185" s="187" t="s">
        <v>153</v>
      </c>
      <c r="E185" s="32" t="s">
        <v>968</v>
      </c>
      <c r="F185" s="32" t="s">
        <v>92</v>
      </c>
      <c r="G185" s="32" t="s">
        <v>97</v>
      </c>
      <c r="H185" s="32" t="s">
        <v>96</v>
      </c>
      <c r="I185" s="32" t="s">
        <v>1280</v>
      </c>
      <c r="J185" s="32">
        <f>VLOOKUP(B185,NGHEDOC!$D$9:$F$216,3,0)</f>
        <v>8</v>
      </c>
      <c r="K185" s="30">
        <f>VLOOKUP(B185,NOI!$C$10:$V$217,8,0)</f>
        <v>12</v>
      </c>
      <c r="L185" s="30">
        <f>VLOOKUP(B185,NGHEDOC!$D$9:$F$216,2,0)</f>
        <v>32</v>
      </c>
      <c r="M185" s="30">
        <f>VLOOKUP(B185,VIET!$C$9:$M$216,9,0)</f>
        <v>3</v>
      </c>
      <c r="N185" s="30">
        <f>SUM(J185:M185)</f>
        <v>55</v>
      </c>
      <c r="O185" s="30" t="str">
        <f>IF(AND(N185&gt;=65,N185&lt;80,J185&gt;0,K185&gt;0,L185&gt;0),"A2",IF(AND(N185&gt;=80,J185&gt;0,K185&gt;0,L185&gt;0),"B1","Không đạt"))</f>
        <v>Không đạt</v>
      </c>
      <c r="P185" s="187"/>
    </row>
    <row r="186" spans="1:16" ht="20.100000000000001" customHeight="1">
      <c r="A186" s="32">
        <v>131</v>
      </c>
      <c r="B186" s="32" t="s">
        <v>978</v>
      </c>
      <c r="C186" s="187" t="s">
        <v>110</v>
      </c>
      <c r="D186" s="187" t="s">
        <v>345</v>
      </c>
      <c r="E186" s="32" t="s">
        <v>979</v>
      </c>
      <c r="F186" s="32" t="s">
        <v>92</v>
      </c>
      <c r="G186" s="32" t="s">
        <v>97</v>
      </c>
      <c r="H186" s="32" t="s">
        <v>99</v>
      </c>
      <c r="I186" s="32" t="s">
        <v>374</v>
      </c>
      <c r="J186" s="32">
        <f>VLOOKUP(B186,NGHEDOC!$D$9:$F$216,3,0)</f>
        <v>21</v>
      </c>
      <c r="K186" s="30">
        <f>VLOOKUP(B186,NOI!$C$10:$V$217,8,0)</f>
        <v>12</v>
      </c>
      <c r="L186" s="30">
        <f>VLOOKUP(B186,NGHEDOC!$D$9:$F$216,2,0)</f>
        <v>18</v>
      </c>
      <c r="M186" s="30">
        <f>VLOOKUP(B186,VIET!$C$9:$M$216,9,0)</f>
        <v>2</v>
      </c>
      <c r="N186" s="30">
        <f>SUM(J186:M186)</f>
        <v>53</v>
      </c>
      <c r="O186" s="30" t="str">
        <f>IF(AND(N186&gt;=65,N186&lt;80,J186&gt;0,K186&gt;0,L186&gt;0),"A2",IF(AND(N186&gt;=80,J186&gt;0,K186&gt;0,L186&gt;0),"B1","Không đạt"))</f>
        <v>Không đạt</v>
      </c>
      <c r="P186" s="187"/>
    </row>
    <row r="187" spans="1:16" ht="20.100000000000001" customHeight="1">
      <c r="A187" s="32">
        <v>132</v>
      </c>
      <c r="B187" s="32" t="s">
        <v>981</v>
      </c>
      <c r="C187" s="187" t="s">
        <v>982</v>
      </c>
      <c r="D187" s="187" t="s">
        <v>154</v>
      </c>
      <c r="E187" s="32" t="s">
        <v>983</v>
      </c>
      <c r="F187" s="32" t="s">
        <v>92</v>
      </c>
      <c r="G187" s="32" t="s">
        <v>100</v>
      </c>
      <c r="H187" s="32" t="s">
        <v>101</v>
      </c>
      <c r="I187" s="32" t="s">
        <v>1315</v>
      </c>
      <c r="J187" s="32">
        <f>VLOOKUP(B187,NGHEDOC!$D$9:$F$216,3,0)</f>
        <v>24</v>
      </c>
      <c r="K187" s="30">
        <f>VLOOKUP(B187,NOI!$C$10:$V$217,8,0)</f>
        <v>9</v>
      </c>
      <c r="L187" s="30">
        <f>VLOOKUP(B187,NGHEDOC!$D$9:$F$216,2,0)</f>
        <v>19</v>
      </c>
      <c r="M187" s="30">
        <f>VLOOKUP(B187,VIET!$C$9:$M$216,9,0)</f>
        <v>3</v>
      </c>
      <c r="N187" s="30">
        <f>SUM(J187:M187)</f>
        <v>55</v>
      </c>
      <c r="O187" s="30" t="str">
        <f>IF(AND(N187&gt;=65,N187&lt;80,J187&gt;0,K187&gt;0,L187&gt;0),"A2",IF(AND(N187&gt;=80,J187&gt;0,K187&gt;0,L187&gt;0),"B1","Không đạt"))</f>
        <v>Không đạt</v>
      </c>
      <c r="P187" s="187"/>
    </row>
    <row r="188" spans="1:16" ht="20.100000000000001" customHeight="1">
      <c r="A188" s="32">
        <v>134</v>
      </c>
      <c r="B188" s="32" t="s">
        <v>988</v>
      </c>
      <c r="C188" s="187" t="s">
        <v>989</v>
      </c>
      <c r="D188" s="187" t="s">
        <v>990</v>
      </c>
      <c r="E188" s="32" t="s">
        <v>991</v>
      </c>
      <c r="F188" s="32" t="s">
        <v>92</v>
      </c>
      <c r="G188" s="32" t="s">
        <v>97</v>
      </c>
      <c r="H188" s="32" t="s">
        <v>229</v>
      </c>
      <c r="I188" s="32" t="s">
        <v>1299</v>
      </c>
      <c r="J188" s="32">
        <f>VLOOKUP(B188,NGHEDOC!$D$9:$F$216,3,0)</f>
        <v>10</v>
      </c>
      <c r="K188" s="30">
        <f>VLOOKUP(B188,NOI!$C$10:$V$217,8,0)</f>
        <v>11</v>
      </c>
      <c r="L188" s="30">
        <f>VLOOKUP(B188,NGHEDOC!$D$9:$F$216,2,0)</f>
        <v>37</v>
      </c>
      <c r="M188" s="30">
        <f>VLOOKUP(B188,VIET!$C$9:$M$216,9,0)</f>
        <v>3</v>
      </c>
      <c r="N188" s="30">
        <f>SUM(J188:M188)</f>
        <v>61</v>
      </c>
      <c r="O188" s="30" t="str">
        <f>IF(AND(N188&gt;=65,N188&lt;80,J188&gt;0,K188&gt;0,L188&gt;0),"A2",IF(AND(N188&gt;=80,J188&gt;0,K188&gt;0,L188&gt;0),"B1","Không đạt"))</f>
        <v>Không đạt</v>
      </c>
      <c r="P188" s="187"/>
    </row>
    <row r="189" spans="1:16" ht="20.100000000000001" customHeight="1">
      <c r="A189" s="32">
        <v>135</v>
      </c>
      <c r="B189" s="32" t="s">
        <v>993</v>
      </c>
      <c r="C189" s="187" t="s">
        <v>994</v>
      </c>
      <c r="D189" s="187" t="s">
        <v>995</v>
      </c>
      <c r="E189" s="32" t="s">
        <v>996</v>
      </c>
      <c r="F189" s="32" t="s">
        <v>92</v>
      </c>
      <c r="G189" s="32" t="s">
        <v>372</v>
      </c>
      <c r="H189" s="32" t="s">
        <v>169</v>
      </c>
      <c r="I189" s="32" t="s">
        <v>1316</v>
      </c>
      <c r="J189" s="32">
        <f>VLOOKUP(B189,NGHEDOC!$D$9:$F$216,3,0)</f>
        <v>14</v>
      </c>
      <c r="K189" s="30">
        <f>VLOOKUP(B189,NOI!$C$10:$V$217,8,0)</f>
        <v>10</v>
      </c>
      <c r="L189" s="30">
        <f>VLOOKUP(B189,NGHEDOC!$D$9:$F$216,2,0)</f>
        <v>28</v>
      </c>
      <c r="M189" s="30">
        <f>VLOOKUP(B189,VIET!$C$9:$M$216,9,0)</f>
        <v>3</v>
      </c>
      <c r="N189" s="30">
        <f>SUM(J189:M189)</f>
        <v>55</v>
      </c>
      <c r="O189" s="30" t="str">
        <f>IF(AND(N189&gt;=65,N189&lt;80,J189&gt;0,K189&gt;0,L189&gt;0),"A2",IF(AND(N189&gt;=80,J189&gt;0,K189&gt;0,L189&gt;0),"B1","Không đạt"))</f>
        <v>Không đạt</v>
      </c>
      <c r="P189" s="187"/>
    </row>
    <row r="190" spans="1:16" ht="20.100000000000001" customHeight="1">
      <c r="A190" s="32">
        <v>136</v>
      </c>
      <c r="B190" s="32" t="s">
        <v>998</v>
      </c>
      <c r="C190" s="187" t="s">
        <v>994</v>
      </c>
      <c r="D190" s="187" t="s">
        <v>999</v>
      </c>
      <c r="E190" s="32" t="s">
        <v>1000</v>
      </c>
      <c r="F190" s="32" t="s">
        <v>92</v>
      </c>
      <c r="G190" s="32" t="s">
        <v>372</v>
      </c>
      <c r="H190" s="32" t="s">
        <v>112</v>
      </c>
      <c r="I190" s="32" t="s">
        <v>1292</v>
      </c>
      <c r="J190" s="32">
        <f>VLOOKUP(B190,NGHEDOC!$D$9:$F$216,3,0)</f>
        <v>2</v>
      </c>
      <c r="K190" s="30">
        <f>VLOOKUP(B190,NOI!$C$10:$V$217,8,0)</f>
        <v>9</v>
      </c>
      <c r="L190" s="30">
        <f>VLOOKUP(B190,NGHEDOC!$D$9:$F$216,2,0)</f>
        <v>11</v>
      </c>
      <c r="M190" s="30">
        <f>VLOOKUP(B190,VIET!$C$9:$M$216,9,0)</f>
        <v>1</v>
      </c>
      <c r="N190" s="30">
        <f>SUM(J190:M190)</f>
        <v>23</v>
      </c>
      <c r="O190" s="30" t="str">
        <f>IF(AND(N190&gt;=65,N190&lt;80,J190&gt;0,K190&gt;0,L190&gt;0),"A2",IF(AND(N190&gt;=80,J190&gt;0,K190&gt;0,L190&gt;0),"B1","Không đạt"))</f>
        <v>Không đạt</v>
      </c>
      <c r="P190" s="187"/>
    </row>
    <row r="191" spans="1:16" ht="20.100000000000001" customHeight="1">
      <c r="A191" s="32">
        <v>139</v>
      </c>
      <c r="B191" s="32" t="s">
        <v>1011</v>
      </c>
      <c r="C191" s="187" t="s">
        <v>1012</v>
      </c>
      <c r="D191" s="187" t="s">
        <v>1008</v>
      </c>
      <c r="E191" s="32" t="s">
        <v>321</v>
      </c>
      <c r="F191" s="32" t="s">
        <v>92</v>
      </c>
      <c r="G191" s="32" t="s">
        <v>97</v>
      </c>
      <c r="H191" s="32" t="s">
        <v>103</v>
      </c>
      <c r="I191" s="32" t="s">
        <v>367</v>
      </c>
      <c r="J191" s="32" t="str">
        <f>VLOOKUP(B191,NGHEDOC!$D$9:$F$216,3,0)</f>
        <v>-</v>
      </c>
      <c r="K191" s="30" t="str">
        <f>VLOOKUP(B191,NOI!$C$10:$V$217,8,0)</f>
        <v>-</v>
      </c>
      <c r="L191" s="30" t="str">
        <f>VLOOKUP(B191,NGHEDOC!$D$9:$F$216,2,0)</f>
        <v>-</v>
      </c>
      <c r="M191" s="30" t="str">
        <f>VLOOKUP(B191,VIET!$C$9:$M$216,9,0)</f>
        <v>-</v>
      </c>
      <c r="N191" s="30">
        <f>SUM(J191:M191)</f>
        <v>0</v>
      </c>
      <c r="O191" s="30" t="str">
        <f>IF(AND(N191&gt;=65,N191&lt;80,J191&gt;0,K191&gt;0,L191&gt;0),"A2",IF(AND(N191&gt;=80,J191&gt;0,K191&gt;0,L191&gt;0),"B1","Không đạt"))</f>
        <v>Không đạt</v>
      </c>
      <c r="P191" s="187" t="s">
        <v>297</v>
      </c>
    </row>
    <row r="192" spans="1:16" ht="20.100000000000001" customHeight="1">
      <c r="A192" s="32">
        <v>142</v>
      </c>
      <c r="B192" s="32" t="s">
        <v>1021</v>
      </c>
      <c r="C192" s="187" t="s">
        <v>310</v>
      </c>
      <c r="D192" s="187" t="s">
        <v>1022</v>
      </c>
      <c r="E192" s="32" t="s">
        <v>355</v>
      </c>
      <c r="F192" s="32" t="s">
        <v>94</v>
      </c>
      <c r="G192" s="32" t="s">
        <v>117</v>
      </c>
      <c r="H192" s="32" t="s">
        <v>112</v>
      </c>
      <c r="I192" s="32" t="s">
        <v>176</v>
      </c>
      <c r="J192" s="32">
        <f>VLOOKUP(B192,NGHEDOC!$D$9:$F$216,3,0)</f>
        <v>13</v>
      </c>
      <c r="K192" s="30">
        <f>VLOOKUP(B192,NOI!$C$10:$V$217,8,0)</f>
        <v>11</v>
      </c>
      <c r="L192" s="30">
        <f>VLOOKUP(B192,NGHEDOC!$D$9:$F$216,2,0)</f>
        <v>22</v>
      </c>
      <c r="M192" s="30">
        <f>VLOOKUP(B192,VIET!$C$9:$M$216,9,0)</f>
        <v>4</v>
      </c>
      <c r="N192" s="30">
        <f>SUM(J192:M192)</f>
        <v>50</v>
      </c>
      <c r="O192" s="30" t="str">
        <f>IF(AND(N192&gt;=65,N192&lt;80,J192&gt;0,K192&gt;0,L192&gt;0),"A2",IF(AND(N192&gt;=80,J192&gt;0,K192&gt;0,L192&gt;0),"B1","Không đạt"))</f>
        <v>Không đạt</v>
      </c>
      <c r="P192" s="187"/>
    </row>
    <row r="193" spans="1:16" ht="20.100000000000001" customHeight="1">
      <c r="A193" s="32">
        <v>143</v>
      </c>
      <c r="B193" s="32" t="s">
        <v>1024</v>
      </c>
      <c r="C193" s="187" t="s">
        <v>1025</v>
      </c>
      <c r="D193" s="187" t="s">
        <v>1026</v>
      </c>
      <c r="E193" s="32" t="s">
        <v>1027</v>
      </c>
      <c r="F193" s="32" t="s">
        <v>92</v>
      </c>
      <c r="G193" s="32" t="s">
        <v>97</v>
      </c>
      <c r="H193" s="32" t="s">
        <v>102</v>
      </c>
      <c r="I193" s="32" t="s">
        <v>1303</v>
      </c>
      <c r="J193" s="32">
        <f>VLOOKUP(B193,NGHEDOC!$D$9:$F$216,3,0)</f>
        <v>13</v>
      </c>
      <c r="K193" s="30">
        <f>VLOOKUP(B193,NOI!$C$10:$V$217,8,0)</f>
        <v>11</v>
      </c>
      <c r="L193" s="30">
        <f>VLOOKUP(B193,NGHEDOC!$D$9:$F$216,2,0)</f>
        <v>30</v>
      </c>
      <c r="M193" s="30">
        <f>VLOOKUP(B193,VIET!$C$9:$M$216,9,0)</f>
        <v>2</v>
      </c>
      <c r="N193" s="30">
        <f>SUM(J193:M193)</f>
        <v>56</v>
      </c>
      <c r="O193" s="30" t="str">
        <f>IF(AND(N193&gt;=65,N193&lt;80,J193&gt;0,K193&gt;0,L193&gt;0),"A2",IF(AND(N193&gt;=80,J193&gt;0,K193&gt;0,L193&gt;0),"B1","Không đạt"))</f>
        <v>Không đạt</v>
      </c>
      <c r="P193" s="187"/>
    </row>
    <row r="194" spans="1:16" ht="20.100000000000001" customHeight="1">
      <c r="A194" s="32">
        <v>144</v>
      </c>
      <c r="B194" s="32" t="s">
        <v>1029</v>
      </c>
      <c r="C194" s="187" t="s">
        <v>630</v>
      </c>
      <c r="D194" s="187" t="s">
        <v>1026</v>
      </c>
      <c r="E194" s="32" t="s">
        <v>1030</v>
      </c>
      <c r="F194" s="32" t="s">
        <v>92</v>
      </c>
      <c r="G194" s="32" t="s">
        <v>95</v>
      </c>
      <c r="H194" s="32" t="s">
        <v>363</v>
      </c>
      <c r="I194" s="32" t="s">
        <v>374</v>
      </c>
      <c r="J194" s="32">
        <f>VLOOKUP(B194,NGHEDOC!$D$9:$F$216,3,0)</f>
        <v>14</v>
      </c>
      <c r="K194" s="30">
        <f>VLOOKUP(B194,NOI!$C$10:$V$217,8,0)</f>
        <v>12</v>
      </c>
      <c r="L194" s="30">
        <f>VLOOKUP(B194,NGHEDOC!$D$9:$F$216,2,0)</f>
        <v>34</v>
      </c>
      <c r="M194" s="30">
        <f>VLOOKUP(B194,VIET!$C$9:$M$216,9,0)</f>
        <v>1</v>
      </c>
      <c r="N194" s="30">
        <f>SUM(J194:M194)</f>
        <v>61</v>
      </c>
      <c r="O194" s="30" t="str">
        <f>IF(AND(N194&gt;=65,N194&lt;80,J194&gt;0,K194&gt;0,L194&gt;0),"A2",IF(AND(N194&gt;=80,J194&gt;0,K194&gt;0,L194&gt;0),"B1","Không đạt"))</f>
        <v>Không đạt</v>
      </c>
      <c r="P194" s="187"/>
    </row>
    <row r="195" spans="1:16" ht="20.100000000000001" customHeight="1">
      <c r="A195" s="32">
        <v>149</v>
      </c>
      <c r="B195" s="32" t="s">
        <v>1084</v>
      </c>
      <c r="C195" s="187" t="s">
        <v>1085</v>
      </c>
      <c r="D195" s="187" t="s">
        <v>1086</v>
      </c>
      <c r="E195" s="32" t="s">
        <v>1087</v>
      </c>
      <c r="F195" s="32" t="s">
        <v>92</v>
      </c>
      <c r="G195" s="32" t="s">
        <v>155</v>
      </c>
      <c r="H195" s="32" t="s">
        <v>169</v>
      </c>
      <c r="I195" s="32" t="s">
        <v>375</v>
      </c>
      <c r="J195" s="32">
        <f>VLOOKUP(B195,NGHEDOC!$D$9:$F$216,3,0)</f>
        <v>15</v>
      </c>
      <c r="K195" s="30">
        <f>VLOOKUP(B195,NOI!$C$10:$V$217,8,0)</f>
        <v>12</v>
      </c>
      <c r="L195" s="30">
        <f>VLOOKUP(B195,NGHEDOC!$D$9:$F$216,2,0)</f>
        <v>29</v>
      </c>
      <c r="M195" s="30">
        <f>VLOOKUP(B195,VIET!$C$9:$M$216,9,0)</f>
        <v>3</v>
      </c>
      <c r="N195" s="30">
        <f>SUM(J195:M195)</f>
        <v>59</v>
      </c>
      <c r="O195" s="30" t="str">
        <f>IF(AND(N195&gt;=65,N195&lt;80,J195&gt;0,K195&gt;0,L195&gt;0),"A2",IF(AND(N195&gt;=80,J195&gt;0,K195&gt;0,L195&gt;0),"B1","Không đạt"))</f>
        <v>Không đạt</v>
      </c>
      <c r="P195" s="187"/>
    </row>
    <row r="196" spans="1:16" ht="20.100000000000001" customHeight="1">
      <c r="A196" s="32">
        <v>150</v>
      </c>
      <c r="B196" s="32" t="s">
        <v>1089</v>
      </c>
      <c r="C196" s="187" t="s">
        <v>1090</v>
      </c>
      <c r="D196" s="187" t="s">
        <v>1086</v>
      </c>
      <c r="E196" s="32" t="s">
        <v>1091</v>
      </c>
      <c r="F196" s="32" t="s">
        <v>92</v>
      </c>
      <c r="G196" s="32" t="s">
        <v>97</v>
      </c>
      <c r="H196" s="32" t="s">
        <v>109</v>
      </c>
      <c r="I196" s="32" t="s">
        <v>1318</v>
      </c>
      <c r="J196" s="32">
        <f>VLOOKUP(B196,NGHEDOC!$D$9:$F$216,3,0)</f>
        <v>19</v>
      </c>
      <c r="K196" s="30">
        <f>VLOOKUP(B196,NOI!$C$10:$V$217,8,0)</f>
        <v>10</v>
      </c>
      <c r="L196" s="30">
        <f>VLOOKUP(B196,NGHEDOC!$D$9:$F$216,2,0)</f>
        <v>26</v>
      </c>
      <c r="M196" s="30">
        <f>VLOOKUP(B196,VIET!$C$9:$M$216,9,0)</f>
        <v>5</v>
      </c>
      <c r="N196" s="30">
        <f>SUM(J196:M196)</f>
        <v>60</v>
      </c>
      <c r="O196" s="30" t="str">
        <f>IF(AND(N196&gt;=65,N196&lt;80,J196&gt;0,K196&gt;0,L196&gt;0),"A2",IF(AND(N196&gt;=80,J196&gt;0,K196&gt;0,L196&gt;0),"B1","Không đạt"))</f>
        <v>Không đạt</v>
      </c>
      <c r="P196" s="187"/>
    </row>
    <row r="197" spans="1:16" ht="20.100000000000001" customHeight="1">
      <c r="A197" s="32">
        <v>153</v>
      </c>
      <c r="B197" s="32" t="s">
        <v>1101</v>
      </c>
      <c r="C197" s="187" t="s">
        <v>1102</v>
      </c>
      <c r="D197" s="187" t="s">
        <v>157</v>
      </c>
      <c r="E197" s="32" t="s">
        <v>1103</v>
      </c>
      <c r="F197" s="32" t="s">
        <v>94</v>
      </c>
      <c r="G197" s="32" t="s">
        <v>95</v>
      </c>
      <c r="H197" s="32" t="s">
        <v>99</v>
      </c>
      <c r="I197" s="32" t="s">
        <v>235</v>
      </c>
      <c r="J197" s="32">
        <f>VLOOKUP(B197,NGHEDOC!$D$9:$F$216,3,0)</f>
        <v>18</v>
      </c>
      <c r="K197" s="30">
        <f>VLOOKUP(B197,NOI!$C$10:$V$217,8,0)</f>
        <v>9</v>
      </c>
      <c r="L197" s="30">
        <f>VLOOKUP(B197,NGHEDOC!$D$9:$F$216,2,0)</f>
        <v>18</v>
      </c>
      <c r="M197" s="30">
        <f>VLOOKUP(B197,VIET!$C$9:$M$216,9,0)</f>
        <v>3</v>
      </c>
      <c r="N197" s="30">
        <f>SUM(J197:M197)</f>
        <v>48</v>
      </c>
      <c r="O197" s="30" t="str">
        <f>IF(AND(N197&gt;=65,N197&lt;80,J197&gt;0,K197&gt;0,L197&gt;0),"A2",IF(AND(N197&gt;=80,J197&gt;0,K197&gt;0,L197&gt;0),"B1","Không đạt"))</f>
        <v>Không đạt</v>
      </c>
      <c r="P197" s="187"/>
    </row>
    <row r="198" spans="1:16" ht="20.100000000000001" customHeight="1">
      <c r="A198" s="32">
        <v>154</v>
      </c>
      <c r="B198" s="32" t="s">
        <v>1105</v>
      </c>
      <c r="C198" s="187" t="s">
        <v>818</v>
      </c>
      <c r="D198" s="187" t="s">
        <v>157</v>
      </c>
      <c r="E198" s="32" t="s">
        <v>678</v>
      </c>
      <c r="F198" s="32" t="s">
        <v>94</v>
      </c>
      <c r="G198" s="32" t="s">
        <v>95</v>
      </c>
      <c r="H198" s="32" t="s">
        <v>99</v>
      </c>
      <c r="I198" s="32" t="s">
        <v>1280</v>
      </c>
      <c r="J198" s="32">
        <f>VLOOKUP(B198,NGHEDOC!$D$9:$F$216,3,0)</f>
        <v>18</v>
      </c>
      <c r="K198" s="30">
        <f>VLOOKUP(B198,NOI!$C$10:$V$217,8,0)</f>
        <v>11.5</v>
      </c>
      <c r="L198" s="30">
        <f>VLOOKUP(B198,NGHEDOC!$D$9:$F$216,2,0)</f>
        <v>22</v>
      </c>
      <c r="M198" s="30">
        <f>VLOOKUP(B198,VIET!$C$9:$M$216,9,0)</f>
        <v>3</v>
      </c>
      <c r="N198" s="30">
        <f>SUM(J198:M198)</f>
        <v>54.5</v>
      </c>
      <c r="O198" s="30" t="str">
        <f>IF(AND(N198&gt;=65,N198&lt;80,J198&gt;0,K198&gt;0,L198&gt;0),"A2",IF(AND(N198&gt;=80,J198&gt;0,K198&gt;0,L198&gt;0),"B1","Không đạt"))</f>
        <v>Không đạt</v>
      </c>
      <c r="P198" s="187"/>
    </row>
    <row r="199" spans="1:16" ht="20.100000000000001" customHeight="1">
      <c r="A199" s="32">
        <v>155</v>
      </c>
      <c r="B199" s="32" t="s">
        <v>1108</v>
      </c>
      <c r="C199" s="187" t="s">
        <v>1109</v>
      </c>
      <c r="D199" s="187" t="s">
        <v>157</v>
      </c>
      <c r="E199" s="32" t="s">
        <v>1110</v>
      </c>
      <c r="F199" s="32" t="s">
        <v>94</v>
      </c>
      <c r="G199" s="32" t="s">
        <v>97</v>
      </c>
      <c r="H199" s="32" t="s">
        <v>101</v>
      </c>
      <c r="I199" s="32" t="s">
        <v>1294</v>
      </c>
      <c r="J199" s="32">
        <f>VLOOKUP(B199,NGHEDOC!$D$9:$F$216,3,0)</f>
        <v>4</v>
      </c>
      <c r="K199" s="30">
        <f>VLOOKUP(B199,NOI!$C$10:$V$217,8,0)</f>
        <v>9</v>
      </c>
      <c r="L199" s="30">
        <f>VLOOKUP(B199,NGHEDOC!$D$9:$F$216,2,0)</f>
        <v>14</v>
      </c>
      <c r="M199" s="30">
        <f>VLOOKUP(B199,VIET!$C$9:$M$216,9,0)</f>
        <v>3</v>
      </c>
      <c r="N199" s="30">
        <f>SUM(J199:M199)</f>
        <v>30</v>
      </c>
      <c r="O199" s="30" t="str">
        <f>IF(AND(N199&gt;=65,N199&lt;80,J199&gt;0,K199&gt;0,L199&gt;0),"A2",IF(AND(N199&gt;=80,J199&gt;0,K199&gt;0,L199&gt;0),"B1","Không đạt"))</f>
        <v>Không đạt</v>
      </c>
      <c r="P199" s="187"/>
    </row>
    <row r="200" spans="1:16" ht="20.100000000000001" customHeight="1">
      <c r="A200" s="32">
        <v>158</v>
      </c>
      <c r="B200" s="32" t="s">
        <v>1120</v>
      </c>
      <c r="C200" s="187" t="s">
        <v>1121</v>
      </c>
      <c r="D200" s="187" t="s">
        <v>1122</v>
      </c>
      <c r="E200" s="32" t="s">
        <v>1123</v>
      </c>
      <c r="F200" s="32" t="s">
        <v>92</v>
      </c>
      <c r="G200" s="32" t="s">
        <v>95</v>
      </c>
      <c r="H200" s="32" t="s">
        <v>103</v>
      </c>
      <c r="I200" s="32" t="s">
        <v>367</v>
      </c>
      <c r="J200" s="32">
        <f>VLOOKUP(B200,NGHEDOC!$D$9:$F$216,3,0)</f>
        <v>19</v>
      </c>
      <c r="K200" s="30">
        <f>VLOOKUP(B200,NOI!$C$10:$V$217,8,0)</f>
        <v>10</v>
      </c>
      <c r="L200" s="30">
        <f>VLOOKUP(B200,NGHEDOC!$D$9:$F$216,2,0)</f>
        <v>29</v>
      </c>
      <c r="M200" s="30">
        <f>VLOOKUP(B200,VIET!$C$9:$M$216,9,0)</f>
        <v>3</v>
      </c>
      <c r="N200" s="30">
        <f>SUM(J200:M200)</f>
        <v>61</v>
      </c>
      <c r="O200" s="30" t="str">
        <f>IF(AND(N200&gt;=65,N200&lt;80,J200&gt;0,K200&gt;0,L200&gt;0),"A2",IF(AND(N200&gt;=80,J200&gt;0,K200&gt;0,L200&gt;0),"B1","Không đạt"))</f>
        <v>Không đạt</v>
      </c>
      <c r="P200" s="187"/>
    </row>
    <row r="201" spans="1:16" ht="20.100000000000001" customHeight="1">
      <c r="A201" s="32">
        <v>159</v>
      </c>
      <c r="B201" s="32" t="s">
        <v>1125</v>
      </c>
      <c r="C201" s="187" t="s">
        <v>110</v>
      </c>
      <c r="D201" s="187" t="s">
        <v>1126</v>
      </c>
      <c r="E201" s="32" t="s">
        <v>1127</v>
      </c>
      <c r="F201" s="32" t="s">
        <v>92</v>
      </c>
      <c r="G201" s="32" t="s">
        <v>591</v>
      </c>
      <c r="H201" s="32" t="s">
        <v>362</v>
      </c>
      <c r="I201" s="32" t="s">
        <v>1319</v>
      </c>
      <c r="J201" s="32">
        <f>VLOOKUP(B201,NGHEDOC!$D$9:$F$216,3,0)</f>
        <v>15</v>
      </c>
      <c r="K201" s="30">
        <f>VLOOKUP(B201,NOI!$C$10:$V$217,8,0)</f>
        <v>9</v>
      </c>
      <c r="L201" s="30">
        <f>VLOOKUP(B201,NGHEDOC!$D$9:$F$216,2,0)</f>
        <v>25</v>
      </c>
      <c r="M201" s="30">
        <f>VLOOKUP(B201,VIET!$C$9:$M$216,9,0)</f>
        <v>2</v>
      </c>
      <c r="N201" s="30">
        <f>SUM(J201:M201)</f>
        <v>51</v>
      </c>
      <c r="O201" s="30" t="str">
        <f>IF(AND(N201&gt;=65,N201&lt;80,J201&gt;0,K201&gt;0,L201&gt;0),"A2",IF(AND(N201&gt;=80,J201&gt;0,K201&gt;0,L201&gt;0),"B1","Không đạt"))</f>
        <v>Không đạt</v>
      </c>
      <c r="P201" s="187"/>
    </row>
    <row r="202" spans="1:16" ht="20.100000000000001" customHeight="1">
      <c r="A202" s="32">
        <v>161</v>
      </c>
      <c r="B202" s="32" t="s">
        <v>1133</v>
      </c>
      <c r="C202" s="187" t="s">
        <v>1134</v>
      </c>
      <c r="D202" s="187" t="s">
        <v>213</v>
      </c>
      <c r="E202" s="32" t="s">
        <v>1135</v>
      </c>
      <c r="F202" s="32" t="s">
        <v>92</v>
      </c>
      <c r="G202" s="32" t="s">
        <v>95</v>
      </c>
      <c r="H202" s="32" t="s">
        <v>362</v>
      </c>
      <c r="I202" s="32" t="s">
        <v>1320</v>
      </c>
      <c r="J202" s="32">
        <f>VLOOKUP(B202,NGHEDOC!$D$9:$F$216,3,0)</f>
        <v>9</v>
      </c>
      <c r="K202" s="30">
        <f>VLOOKUP(B202,NOI!$C$10:$V$217,8,0)</f>
        <v>10</v>
      </c>
      <c r="L202" s="30">
        <f>VLOOKUP(B202,NGHEDOC!$D$9:$F$216,2,0)</f>
        <v>29</v>
      </c>
      <c r="M202" s="30">
        <f>VLOOKUP(B202,VIET!$C$9:$M$216,9,0)</f>
        <v>2</v>
      </c>
      <c r="N202" s="30">
        <f>SUM(J202:M202)</f>
        <v>50</v>
      </c>
      <c r="O202" s="30" t="str">
        <f>IF(AND(N202&gt;=65,N202&lt;80,J202&gt;0,K202&gt;0,L202&gt;0),"A2",IF(AND(N202&gt;=80,J202&gt;0,K202&gt;0,L202&gt;0),"B1","Không đạt"))</f>
        <v>Không đạt</v>
      </c>
      <c r="P202" s="187"/>
    </row>
    <row r="203" spans="1:16" ht="20.100000000000001" customHeight="1">
      <c r="A203" s="32">
        <v>162</v>
      </c>
      <c r="B203" s="32" t="s">
        <v>1137</v>
      </c>
      <c r="C203" s="187" t="s">
        <v>1066</v>
      </c>
      <c r="D203" s="187" t="s">
        <v>213</v>
      </c>
      <c r="E203" s="32" t="s">
        <v>1138</v>
      </c>
      <c r="F203" s="32" t="s">
        <v>92</v>
      </c>
      <c r="G203" s="32" t="s">
        <v>95</v>
      </c>
      <c r="H203" s="32" t="s">
        <v>99</v>
      </c>
      <c r="I203" s="32" t="s">
        <v>1321</v>
      </c>
      <c r="J203" s="32">
        <f>VLOOKUP(B203,NGHEDOC!$D$9:$F$216,3,0)</f>
        <v>6</v>
      </c>
      <c r="K203" s="30">
        <f>VLOOKUP(B203,NOI!$C$10:$V$217,8,0)</f>
        <v>10</v>
      </c>
      <c r="L203" s="30">
        <f>VLOOKUP(B203,NGHEDOC!$D$9:$F$216,2,0)</f>
        <v>39</v>
      </c>
      <c r="M203" s="30">
        <f>VLOOKUP(B203,VIET!$C$9:$M$216,9,0)</f>
        <v>1</v>
      </c>
      <c r="N203" s="30">
        <f>SUM(J203:M203)</f>
        <v>56</v>
      </c>
      <c r="O203" s="30" t="str">
        <f>IF(AND(N203&gt;=65,N203&lt;80,J203&gt;0,K203&gt;0,L203&gt;0),"A2",IF(AND(N203&gt;=80,J203&gt;0,K203&gt;0,L203&gt;0),"B1","Không đạt"))</f>
        <v>Không đạt</v>
      </c>
      <c r="P203" s="187"/>
    </row>
    <row r="204" spans="1:16" ht="20.100000000000001" customHeight="1">
      <c r="A204" s="32">
        <v>163</v>
      </c>
      <c r="B204" s="32" t="s">
        <v>1140</v>
      </c>
      <c r="C204" s="187" t="s">
        <v>63</v>
      </c>
      <c r="D204" s="187" t="s">
        <v>347</v>
      </c>
      <c r="E204" s="32" t="s">
        <v>1141</v>
      </c>
      <c r="F204" s="32" t="s">
        <v>94</v>
      </c>
      <c r="G204" s="32" t="s">
        <v>95</v>
      </c>
      <c r="H204" s="32" t="s">
        <v>98</v>
      </c>
      <c r="I204" s="32" t="s">
        <v>1281</v>
      </c>
      <c r="J204" s="32">
        <f>VLOOKUP(B204,NGHEDOC!$D$9:$F$216,3,0)</f>
        <v>13</v>
      </c>
      <c r="K204" s="30">
        <f>VLOOKUP(B204,NOI!$C$10:$V$217,8,0)</f>
        <v>8</v>
      </c>
      <c r="L204" s="30">
        <f>VLOOKUP(B204,NGHEDOC!$D$9:$F$216,2,0)</f>
        <v>19</v>
      </c>
      <c r="M204" s="30">
        <f>VLOOKUP(B204,VIET!$C$9:$M$216,9,0)</f>
        <v>4</v>
      </c>
      <c r="N204" s="30">
        <f>SUM(J204:M204)</f>
        <v>44</v>
      </c>
      <c r="O204" s="30" t="str">
        <f>IF(AND(N204&gt;=65,N204&lt;80,J204&gt;0,K204&gt;0,L204&gt;0),"A2",IF(AND(N204&gt;=80,J204&gt;0,K204&gt;0,L204&gt;0),"B1","Không đạt"))</f>
        <v>Không đạt</v>
      </c>
      <c r="P204" s="187"/>
    </row>
    <row r="205" spans="1:16" ht="20.100000000000001" customHeight="1">
      <c r="A205" s="32">
        <v>165</v>
      </c>
      <c r="B205" s="32" t="s">
        <v>1148</v>
      </c>
      <c r="C205" s="187" t="s">
        <v>1149</v>
      </c>
      <c r="D205" s="187" t="s">
        <v>1150</v>
      </c>
      <c r="E205" s="32" t="s">
        <v>1151</v>
      </c>
      <c r="F205" s="32" t="s">
        <v>92</v>
      </c>
      <c r="G205" s="32" t="s">
        <v>100</v>
      </c>
      <c r="H205" s="32" t="s">
        <v>104</v>
      </c>
      <c r="I205" s="32" t="s">
        <v>367</v>
      </c>
      <c r="J205" s="32">
        <f>VLOOKUP(B205,NGHEDOC!$D$9:$F$216,3,0)</f>
        <v>15</v>
      </c>
      <c r="K205" s="30">
        <f>VLOOKUP(B205,NOI!$C$10:$V$217,8,0)</f>
        <v>10</v>
      </c>
      <c r="L205" s="30">
        <f>VLOOKUP(B205,NGHEDOC!$D$9:$F$216,2,0)</f>
        <v>32</v>
      </c>
      <c r="M205" s="30">
        <f>VLOOKUP(B205,VIET!$C$9:$M$216,9,0)</f>
        <v>4</v>
      </c>
      <c r="N205" s="30">
        <f>SUM(J205:M205)</f>
        <v>61</v>
      </c>
      <c r="O205" s="30" t="str">
        <f>IF(AND(N205&gt;=65,N205&lt;80,J205&gt;0,K205&gt;0,L205&gt;0),"A2",IF(AND(N205&gt;=80,J205&gt;0,K205&gt;0,L205&gt;0),"B1","Không đạt"))</f>
        <v>Không đạt</v>
      </c>
      <c r="P205" s="187"/>
    </row>
    <row r="206" spans="1:16" ht="20.100000000000001" customHeight="1">
      <c r="A206" s="32">
        <v>167</v>
      </c>
      <c r="B206" s="32" t="s">
        <v>1157</v>
      </c>
      <c r="C206" s="187" t="s">
        <v>780</v>
      </c>
      <c r="D206" s="187" t="s">
        <v>1158</v>
      </c>
      <c r="E206" s="32" t="s">
        <v>1159</v>
      </c>
      <c r="F206" s="32" t="s">
        <v>92</v>
      </c>
      <c r="G206" s="32" t="s">
        <v>95</v>
      </c>
      <c r="H206" s="32" t="s">
        <v>169</v>
      </c>
      <c r="I206" s="32" t="s">
        <v>227</v>
      </c>
      <c r="J206" s="32">
        <f>VLOOKUP(B206,NGHEDOC!$D$9:$F$216,3,0)</f>
        <v>22</v>
      </c>
      <c r="K206" s="30">
        <f>VLOOKUP(B206,NOI!$C$10:$V$217,8,0)</f>
        <v>8</v>
      </c>
      <c r="L206" s="30">
        <f>VLOOKUP(B206,NGHEDOC!$D$9:$F$216,2,0)</f>
        <v>24</v>
      </c>
      <c r="M206" s="30">
        <f>VLOOKUP(B206,VIET!$C$9:$M$216,9,0)</f>
        <v>3</v>
      </c>
      <c r="N206" s="30">
        <f>SUM(J206:M206)</f>
        <v>57</v>
      </c>
      <c r="O206" s="30" t="str">
        <f>IF(AND(N206&gt;=65,N206&lt;80,J206&gt;0,K206&gt;0,L206&gt;0),"A2",IF(AND(N206&gt;=80,J206&gt;0,K206&gt;0,L206&gt;0),"B1","Không đạt"))</f>
        <v>Không đạt</v>
      </c>
      <c r="P206" s="187"/>
    </row>
    <row r="207" spans="1:16" ht="20.100000000000001" customHeight="1">
      <c r="A207" s="32">
        <v>175</v>
      </c>
      <c r="B207" s="32" t="s">
        <v>1049</v>
      </c>
      <c r="C207" s="187" t="s">
        <v>1322</v>
      </c>
      <c r="D207" s="187" t="s">
        <v>1045</v>
      </c>
      <c r="E207" s="32" t="s">
        <v>1051</v>
      </c>
      <c r="F207" s="32" t="s">
        <v>92</v>
      </c>
      <c r="G207" s="32" t="s">
        <v>95</v>
      </c>
      <c r="H207" s="32" t="s">
        <v>101</v>
      </c>
      <c r="I207" s="32" t="s">
        <v>1323</v>
      </c>
      <c r="J207" s="32">
        <f>VLOOKUP(B207,NGHEDOC!$D$9:$F$216,3,0)</f>
        <v>21</v>
      </c>
      <c r="K207" s="30">
        <f>VLOOKUP(B207,NOI!$C$10:$V$217,8,0)</f>
        <v>10</v>
      </c>
      <c r="L207" s="30">
        <f>VLOOKUP(B207,NGHEDOC!$D$9:$F$216,2,0)</f>
        <v>15</v>
      </c>
      <c r="M207" s="30">
        <f>VLOOKUP(B207,VIET!$C$9:$M$216,9,0)</f>
        <v>2</v>
      </c>
      <c r="N207" s="30">
        <f>SUM(J207:M207)</f>
        <v>48</v>
      </c>
      <c r="O207" s="30" t="str">
        <f>IF(AND(N207&gt;=65,N207&lt;80,J207&gt;0,K207&gt;0,L207&gt;0),"A2",IF(AND(N207&gt;=80,J207&gt;0,K207&gt;0,L207&gt;0),"B1","Không đạt"))</f>
        <v>Không đạt</v>
      </c>
      <c r="P207" s="187"/>
    </row>
    <row r="208" spans="1:16" ht="20.100000000000001" customHeight="1">
      <c r="A208" s="32">
        <v>176</v>
      </c>
      <c r="B208" s="32" t="s">
        <v>1053</v>
      </c>
      <c r="C208" s="187" t="s">
        <v>1054</v>
      </c>
      <c r="D208" s="187" t="s">
        <v>1055</v>
      </c>
      <c r="E208" s="32" t="s">
        <v>1056</v>
      </c>
      <c r="F208" s="32" t="s">
        <v>92</v>
      </c>
      <c r="G208" s="32" t="s">
        <v>95</v>
      </c>
      <c r="H208" s="32" t="s">
        <v>99</v>
      </c>
      <c r="I208" s="32" t="s">
        <v>366</v>
      </c>
      <c r="J208" s="32">
        <f>VLOOKUP(B208,NGHEDOC!$D$9:$F$216,3,0)</f>
        <v>24</v>
      </c>
      <c r="K208" s="30">
        <f>VLOOKUP(B208,NOI!$C$10:$V$217,8,0)</f>
        <v>10</v>
      </c>
      <c r="L208" s="30">
        <f>VLOOKUP(B208,NGHEDOC!$D$9:$F$216,2,0)</f>
        <v>23</v>
      </c>
      <c r="M208" s="30">
        <f>VLOOKUP(B208,VIET!$C$9:$M$216,9,0)</f>
        <v>4</v>
      </c>
      <c r="N208" s="30">
        <f>SUM(J208:M208)</f>
        <v>61</v>
      </c>
      <c r="O208" s="30" t="str">
        <f>IF(AND(N208&gt;=65,N208&lt;80,J208&gt;0,K208&gt;0,L208&gt;0),"A2",IF(AND(N208&gt;=80,J208&gt;0,K208&gt;0,L208&gt;0),"B1","Không đạt"))</f>
        <v>Không đạt</v>
      </c>
      <c r="P208" s="187"/>
    </row>
    <row r="209" spans="1:16" ht="20.100000000000001" customHeight="1">
      <c r="A209" s="32">
        <v>177</v>
      </c>
      <c r="B209" s="32" t="s">
        <v>1058</v>
      </c>
      <c r="C209" s="187" t="s">
        <v>63</v>
      </c>
      <c r="D209" s="187" t="s">
        <v>1059</v>
      </c>
      <c r="E209" s="32" t="s">
        <v>1060</v>
      </c>
      <c r="F209" s="32" t="s">
        <v>94</v>
      </c>
      <c r="G209" s="32" t="s">
        <v>95</v>
      </c>
      <c r="H209" s="32" t="s">
        <v>109</v>
      </c>
      <c r="I209" s="32" t="s">
        <v>1298</v>
      </c>
      <c r="J209" s="32" t="str">
        <f>VLOOKUP(B209,NGHEDOC!$D$9:$F$216,3,0)</f>
        <v>-</v>
      </c>
      <c r="K209" s="30" t="str">
        <f>VLOOKUP(B209,NOI!$C$10:$V$217,8,0)</f>
        <v>-</v>
      </c>
      <c r="L209" s="30" t="str">
        <f>VLOOKUP(B209,NGHEDOC!$D$9:$F$216,2,0)</f>
        <v>-</v>
      </c>
      <c r="M209" s="30" t="str">
        <f>VLOOKUP(B209,VIET!$C$9:$M$216,9,0)</f>
        <v>-</v>
      </c>
      <c r="N209" s="30">
        <f>SUM(J209:M209)</f>
        <v>0</v>
      </c>
      <c r="O209" s="30" t="str">
        <f>IF(AND(N209&gt;=65,N209&lt;80,J209&gt;0,K209&gt;0,L209&gt;0),"A2",IF(AND(N209&gt;=80,J209&gt;0,K209&gt;0,L209&gt;0),"B1","Không đạt"))</f>
        <v>Không đạt</v>
      </c>
      <c r="P209" s="187" t="s">
        <v>297</v>
      </c>
    </row>
    <row r="210" spans="1:16" ht="20.100000000000001" customHeight="1">
      <c r="A210" s="32">
        <v>179</v>
      </c>
      <c r="B210" s="32" t="s">
        <v>1065</v>
      </c>
      <c r="C210" s="187" t="s">
        <v>1066</v>
      </c>
      <c r="D210" s="187" t="s">
        <v>1063</v>
      </c>
      <c r="E210" s="32" t="s">
        <v>1067</v>
      </c>
      <c r="F210" s="32" t="s">
        <v>92</v>
      </c>
      <c r="G210" s="32" t="s">
        <v>95</v>
      </c>
      <c r="H210" s="32" t="s">
        <v>99</v>
      </c>
      <c r="I210" s="32" t="s">
        <v>180</v>
      </c>
      <c r="J210" s="32">
        <f>VLOOKUP(B210,NGHEDOC!$D$9:$F$216,3,0)</f>
        <v>23</v>
      </c>
      <c r="K210" s="30">
        <f>VLOOKUP(B210,NOI!$C$10:$V$217,8,0)</f>
        <v>13</v>
      </c>
      <c r="L210" s="30">
        <f>VLOOKUP(B210,NGHEDOC!$D$9:$F$216,2,0)</f>
        <v>23</v>
      </c>
      <c r="M210" s="30">
        <f>VLOOKUP(B210,VIET!$C$9:$M$216,9,0)</f>
        <v>5</v>
      </c>
      <c r="N210" s="30">
        <f>SUM(J210:M210)</f>
        <v>64</v>
      </c>
      <c r="O210" s="30" t="str">
        <f>IF(AND(N210&gt;=65,N210&lt;80,J210&gt;0,K210&gt;0,L210&gt;0),"A2",IF(AND(N210&gt;=80,J210&gt;0,K210&gt;0,L210&gt;0),"B1","Không đạt"))</f>
        <v>Không đạt</v>
      </c>
      <c r="P210" s="187"/>
    </row>
    <row r="211" spans="1:16" ht="20.100000000000001" customHeight="1">
      <c r="A211" s="32">
        <v>183</v>
      </c>
      <c r="B211" s="32" t="s">
        <v>1187</v>
      </c>
      <c r="C211" s="187" t="s">
        <v>786</v>
      </c>
      <c r="D211" s="187" t="s">
        <v>1184</v>
      </c>
      <c r="E211" s="32" t="s">
        <v>359</v>
      </c>
      <c r="F211" s="32" t="s">
        <v>94</v>
      </c>
      <c r="G211" s="32" t="s">
        <v>97</v>
      </c>
      <c r="H211" s="32" t="s">
        <v>101</v>
      </c>
      <c r="I211" s="32" t="s">
        <v>374</v>
      </c>
      <c r="J211" s="32">
        <f>VLOOKUP(B211,NGHEDOC!$D$9:$F$216,3,0)</f>
        <v>10</v>
      </c>
      <c r="K211" s="30">
        <f>VLOOKUP(B211,NOI!$C$10:$V$217,8,0)</f>
        <v>11</v>
      </c>
      <c r="L211" s="30">
        <f>VLOOKUP(B211,NGHEDOC!$D$9:$F$216,2,0)</f>
        <v>36</v>
      </c>
      <c r="M211" s="30">
        <f>VLOOKUP(B211,VIET!$C$9:$M$216,9,0)</f>
        <v>4</v>
      </c>
      <c r="N211" s="30">
        <f>SUM(J211:M211)</f>
        <v>61</v>
      </c>
      <c r="O211" s="30" t="str">
        <f>IF(AND(N211&gt;=65,N211&lt;80,J211&gt;0,K211&gt;0,L211&gt;0),"A2",IF(AND(N211&gt;=80,J211&gt;0,K211&gt;0,L211&gt;0),"B1","Không đạt"))</f>
        <v>Không đạt</v>
      </c>
      <c r="P211" s="187"/>
    </row>
    <row r="212" spans="1:16" ht="20.100000000000001" customHeight="1">
      <c r="A212" s="32">
        <v>187</v>
      </c>
      <c r="B212" s="32" t="s">
        <v>1199</v>
      </c>
      <c r="C212" s="187" t="s">
        <v>207</v>
      </c>
      <c r="D212" s="187" t="s">
        <v>214</v>
      </c>
      <c r="E212" s="32" t="s">
        <v>1200</v>
      </c>
      <c r="F212" s="32" t="s">
        <v>94</v>
      </c>
      <c r="G212" s="32" t="s">
        <v>95</v>
      </c>
      <c r="H212" s="32" t="s">
        <v>99</v>
      </c>
      <c r="I212" s="32" t="s">
        <v>1307</v>
      </c>
      <c r="J212" s="32">
        <f>VLOOKUP(B212,NGHEDOC!$D$9:$F$216,3,0)</f>
        <v>6</v>
      </c>
      <c r="K212" s="30">
        <f>VLOOKUP(B212,NOI!$C$10:$V$217,8,0)</f>
        <v>7</v>
      </c>
      <c r="L212" s="30">
        <f>VLOOKUP(B212,NGHEDOC!$D$9:$F$216,2,0)</f>
        <v>22</v>
      </c>
      <c r="M212" s="30">
        <f>VLOOKUP(B212,VIET!$C$9:$M$216,9,0)</f>
        <v>3</v>
      </c>
      <c r="N212" s="30">
        <f>SUM(J212:M212)</f>
        <v>38</v>
      </c>
      <c r="O212" s="30" t="str">
        <f>IF(AND(N212&gt;=65,N212&lt;80,J212&gt;0,K212&gt;0,L212&gt;0),"A2",IF(AND(N212&gt;=80,J212&gt;0,K212&gt;0,L212&gt;0),"B1","Không đạt"))</f>
        <v>Không đạt</v>
      </c>
      <c r="P212" s="187"/>
    </row>
    <row r="213" spans="1:16" ht="20.100000000000001" customHeight="1">
      <c r="A213" s="32">
        <v>191</v>
      </c>
      <c r="B213" s="32" t="s">
        <v>1211</v>
      </c>
      <c r="C213" s="187" t="s">
        <v>337</v>
      </c>
      <c r="D213" s="187" t="s">
        <v>1212</v>
      </c>
      <c r="E213" s="32" t="s">
        <v>1213</v>
      </c>
      <c r="F213" s="32" t="s">
        <v>92</v>
      </c>
      <c r="G213" s="32" t="s">
        <v>591</v>
      </c>
      <c r="H213" s="32" t="s">
        <v>171</v>
      </c>
      <c r="I213" s="32" t="s">
        <v>1324</v>
      </c>
      <c r="J213" s="32">
        <f>VLOOKUP(B213,NGHEDOC!$D$9:$F$216,3,0)</f>
        <v>14</v>
      </c>
      <c r="K213" s="30">
        <f>VLOOKUP(B213,NOI!$C$10:$V$217,8,0)</f>
        <v>8</v>
      </c>
      <c r="L213" s="30">
        <f>VLOOKUP(B213,NGHEDOC!$D$9:$F$216,2,0)</f>
        <v>24</v>
      </c>
      <c r="M213" s="30">
        <f>VLOOKUP(B213,VIET!$C$9:$M$216,9,0)</f>
        <v>2</v>
      </c>
      <c r="N213" s="30">
        <f>SUM(J213:M213)</f>
        <v>48</v>
      </c>
      <c r="O213" s="30" t="str">
        <f>IF(AND(N213&gt;=65,N213&lt;80,J213&gt;0,K213&gt;0,L213&gt;0),"A2",IF(AND(N213&gt;=80,J213&gt;0,K213&gt;0,L213&gt;0),"B1","Không đạt"))</f>
        <v>Không đạt</v>
      </c>
      <c r="P213" s="187"/>
    </row>
    <row r="214" spans="1:16" ht="20.100000000000001" customHeight="1">
      <c r="A214" s="32">
        <v>192</v>
      </c>
      <c r="B214" s="32" t="s">
        <v>1215</v>
      </c>
      <c r="C214" s="187" t="s">
        <v>1216</v>
      </c>
      <c r="D214" s="187" t="s">
        <v>114</v>
      </c>
      <c r="E214" s="32" t="s">
        <v>1217</v>
      </c>
      <c r="F214" s="32" t="s">
        <v>92</v>
      </c>
      <c r="G214" s="32" t="s">
        <v>95</v>
      </c>
      <c r="H214" s="32" t="s">
        <v>99</v>
      </c>
      <c r="I214" s="32" t="s">
        <v>1298</v>
      </c>
      <c r="J214" s="32">
        <f>VLOOKUP(B214,NGHEDOC!$D$9:$F$216,3,0)</f>
        <v>15</v>
      </c>
      <c r="K214" s="30">
        <f>VLOOKUP(B214,NOI!$C$10:$V$217,8,0)</f>
        <v>13</v>
      </c>
      <c r="L214" s="30">
        <f>VLOOKUP(B214,NGHEDOC!$D$9:$F$216,2,0)</f>
        <v>29</v>
      </c>
      <c r="M214" s="30">
        <f>VLOOKUP(B214,VIET!$C$9:$M$216,9,0)</f>
        <v>3</v>
      </c>
      <c r="N214" s="30">
        <f>SUM(J214:M214)</f>
        <v>60</v>
      </c>
      <c r="O214" s="30" t="str">
        <f>IF(AND(N214&gt;=65,N214&lt;80,J214&gt;0,K214&gt;0,L214&gt;0),"A2",IF(AND(N214&gt;=80,J214&gt;0,K214&gt;0,L214&gt;0),"B1","Không đạt"))</f>
        <v>Không đạt</v>
      </c>
      <c r="P214" s="187"/>
    </row>
    <row r="215" spans="1:16" ht="20.100000000000001" customHeight="1">
      <c r="A215" s="32">
        <v>193</v>
      </c>
      <c r="B215" s="32" t="s">
        <v>1072</v>
      </c>
      <c r="C215" s="187" t="s">
        <v>1073</v>
      </c>
      <c r="D215" s="187" t="s">
        <v>179</v>
      </c>
      <c r="E215" s="32" t="s">
        <v>1074</v>
      </c>
      <c r="F215" s="32" t="s">
        <v>94</v>
      </c>
      <c r="G215" s="32" t="s">
        <v>95</v>
      </c>
      <c r="H215" s="32" t="s">
        <v>99</v>
      </c>
      <c r="I215" s="32" t="s">
        <v>370</v>
      </c>
      <c r="J215" s="32">
        <f>VLOOKUP(B215,NGHEDOC!$D$9:$F$216,3,0)</f>
        <v>12</v>
      </c>
      <c r="K215" s="30">
        <f>VLOOKUP(B215,NOI!$C$10:$V$217,8,0)</f>
        <v>13</v>
      </c>
      <c r="L215" s="30">
        <f>VLOOKUP(B215,NGHEDOC!$D$9:$F$216,2,0)</f>
        <v>12</v>
      </c>
      <c r="M215" s="30">
        <f>VLOOKUP(B215,VIET!$C$9:$M$216,9,0)</f>
        <v>5</v>
      </c>
      <c r="N215" s="30">
        <f>SUM(J215:M215)</f>
        <v>42</v>
      </c>
      <c r="O215" s="30" t="str">
        <f>IF(AND(N215&gt;=65,N215&lt;80,J215&gt;0,K215&gt;0,L215&gt;0),"A2",IF(AND(N215&gt;=80,J215&gt;0,K215&gt;0,L215&gt;0),"B1","Không đạt"))</f>
        <v>Không đạt</v>
      </c>
      <c r="P215" s="187"/>
    </row>
    <row r="216" spans="1:16" ht="20.100000000000001" customHeight="1">
      <c r="A216" s="32">
        <v>197</v>
      </c>
      <c r="B216" s="32" t="s">
        <v>1227</v>
      </c>
      <c r="C216" s="187" t="s">
        <v>358</v>
      </c>
      <c r="D216" s="187" t="s">
        <v>1221</v>
      </c>
      <c r="E216" s="32" t="s">
        <v>1228</v>
      </c>
      <c r="F216" s="32" t="s">
        <v>92</v>
      </c>
      <c r="G216" s="32" t="s">
        <v>95</v>
      </c>
      <c r="H216" s="32" t="s">
        <v>99</v>
      </c>
      <c r="I216" s="32" t="s">
        <v>235</v>
      </c>
      <c r="J216" s="32">
        <f>VLOOKUP(B216,NGHEDOC!$D$9:$F$216,3,0)</f>
        <v>5</v>
      </c>
      <c r="K216" s="30">
        <f>VLOOKUP(B216,NOI!$C$10:$V$217,8,0)</f>
        <v>10</v>
      </c>
      <c r="L216" s="30">
        <f>VLOOKUP(B216,NGHEDOC!$D$9:$F$216,2,0)</f>
        <v>21</v>
      </c>
      <c r="M216" s="30">
        <f>VLOOKUP(B216,VIET!$C$9:$M$216,9,0)</f>
        <v>3</v>
      </c>
      <c r="N216" s="30">
        <f>SUM(J216:M216)</f>
        <v>39</v>
      </c>
      <c r="O216" s="30" t="str">
        <f>IF(AND(N216&gt;=65,N216&lt;80,J216&gt;0,K216&gt;0,L216&gt;0),"A2",IF(AND(N216&gt;=80,J216&gt;0,K216&gt;0,L216&gt;0),"B1","Không đạt"))</f>
        <v>Không đạt</v>
      </c>
      <c r="P216" s="187"/>
    </row>
    <row r="217" spans="1:16" ht="20.100000000000001" customHeight="1">
      <c r="A217" s="32">
        <v>198</v>
      </c>
      <c r="B217" s="32" t="s">
        <v>1230</v>
      </c>
      <c r="C217" s="187" t="s">
        <v>1231</v>
      </c>
      <c r="D217" s="187" t="s">
        <v>1221</v>
      </c>
      <c r="E217" s="32" t="s">
        <v>587</v>
      </c>
      <c r="F217" s="32" t="s">
        <v>92</v>
      </c>
      <c r="G217" s="32" t="s">
        <v>95</v>
      </c>
      <c r="H217" s="32" t="s">
        <v>99</v>
      </c>
      <c r="I217" s="32" t="s">
        <v>1280</v>
      </c>
      <c r="J217" s="32">
        <f>VLOOKUP(B217,NGHEDOC!$D$9:$F$216,3,0)</f>
        <v>9</v>
      </c>
      <c r="K217" s="30">
        <f>VLOOKUP(B217,NOI!$C$10:$V$217,8,0)</f>
        <v>12</v>
      </c>
      <c r="L217" s="30">
        <f>VLOOKUP(B217,NGHEDOC!$D$9:$F$216,2,0)</f>
        <v>33</v>
      </c>
      <c r="M217" s="30">
        <f>VLOOKUP(B217,VIET!$C$9:$M$216,9,0)</f>
        <v>3</v>
      </c>
      <c r="N217" s="30">
        <f>SUM(J217:M217)</f>
        <v>57</v>
      </c>
      <c r="O217" s="30" t="str">
        <f>IF(AND(N217&gt;=65,N217&lt;80,J217&gt;0,K217&gt;0,L217&gt;0),"A2",IF(AND(N217&gt;=80,J217&gt;0,K217&gt;0,L217&gt;0),"B1","Không đạt"))</f>
        <v>Không đạt</v>
      </c>
      <c r="P217" s="187"/>
    </row>
    <row r="218" spans="1:16" ht="20.100000000000001" customHeight="1">
      <c r="A218" s="32">
        <v>202</v>
      </c>
      <c r="B218" s="32" t="s">
        <v>1246</v>
      </c>
      <c r="C218" s="187" t="s">
        <v>1247</v>
      </c>
      <c r="D218" s="187" t="s">
        <v>1248</v>
      </c>
      <c r="E218" s="32" t="s">
        <v>1249</v>
      </c>
      <c r="F218" s="32" t="s">
        <v>94</v>
      </c>
      <c r="G218" s="32" t="s">
        <v>95</v>
      </c>
      <c r="H218" s="32" t="s">
        <v>99</v>
      </c>
      <c r="I218" s="32" t="s">
        <v>1290</v>
      </c>
      <c r="J218" s="32">
        <f>VLOOKUP(B218,NGHEDOC!$D$9:$F$216,3,0)</f>
        <v>16</v>
      </c>
      <c r="K218" s="30">
        <f>VLOOKUP(B218,NOI!$C$10:$V$217,8,0)</f>
        <v>9</v>
      </c>
      <c r="L218" s="30">
        <f>VLOOKUP(B218,NGHEDOC!$D$9:$F$216,2,0)</f>
        <v>34</v>
      </c>
      <c r="M218" s="30">
        <f>VLOOKUP(B218,VIET!$C$9:$M$216,9,0)</f>
        <v>4</v>
      </c>
      <c r="N218" s="30">
        <f>SUM(J218:M218)</f>
        <v>63</v>
      </c>
      <c r="O218" s="30" t="str">
        <f>IF(AND(N218&gt;=65,N218&lt;80,J218&gt;0,K218&gt;0,L218&gt;0),"A2",IF(AND(N218&gt;=80,J218&gt;0,K218&gt;0,L218&gt;0),"B1","Không đạt"))</f>
        <v>Không đạt</v>
      </c>
      <c r="P218" s="187"/>
    </row>
    <row r="219" spans="1:16" ht="20.100000000000001" customHeight="1">
      <c r="A219" s="32">
        <v>203</v>
      </c>
      <c r="B219" s="32" t="s">
        <v>1251</v>
      </c>
      <c r="C219" s="187" t="s">
        <v>1252</v>
      </c>
      <c r="D219" s="187" t="s">
        <v>1253</v>
      </c>
      <c r="E219" s="32" t="s">
        <v>1254</v>
      </c>
      <c r="F219" s="32" t="s">
        <v>94</v>
      </c>
      <c r="G219" s="32" t="s">
        <v>97</v>
      </c>
      <c r="H219" s="32" t="s">
        <v>102</v>
      </c>
      <c r="I219" s="32" t="s">
        <v>1306</v>
      </c>
      <c r="J219" s="32">
        <f>VLOOKUP(B219,NGHEDOC!$D$9:$F$216,3,0)</f>
        <v>13</v>
      </c>
      <c r="K219" s="30">
        <f>VLOOKUP(B219,NOI!$C$10:$V$217,8,0)</f>
        <v>11</v>
      </c>
      <c r="L219" s="30">
        <f>VLOOKUP(B219,NGHEDOC!$D$9:$F$216,2,0)</f>
        <v>28</v>
      </c>
      <c r="M219" s="30">
        <f>VLOOKUP(B219,VIET!$C$9:$M$216,9,0)</f>
        <v>3</v>
      </c>
      <c r="N219" s="30">
        <f>SUM(J219:M219)</f>
        <v>55</v>
      </c>
      <c r="O219" s="30" t="str">
        <f>IF(AND(N219&gt;=65,N219&lt;80,J219&gt;0,K219&gt;0,L219&gt;0),"A2",IF(AND(N219&gt;=80,J219&gt;0,K219&gt;0,L219&gt;0),"B1","Không đạt"))</f>
        <v>Không đạt</v>
      </c>
      <c r="P219" s="187"/>
    </row>
    <row r="220" spans="1:16" s="65" customFormat="1" ht="20.100000000000001" customHeight="1">
      <c r="A220" s="32">
        <v>208</v>
      </c>
      <c r="B220" s="32" t="s">
        <v>1271</v>
      </c>
      <c r="C220" s="187" t="s">
        <v>1272</v>
      </c>
      <c r="D220" s="187" t="s">
        <v>208</v>
      </c>
      <c r="E220" s="32" t="s">
        <v>1273</v>
      </c>
      <c r="F220" s="32" t="s">
        <v>94</v>
      </c>
      <c r="G220" s="32" t="s">
        <v>95</v>
      </c>
      <c r="H220" s="32" t="s">
        <v>112</v>
      </c>
      <c r="I220" s="32" t="s">
        <v>1296</v>
      </c>
      <c r="J220" s="32">
        <f>VLOOKUP(B220,NGHEDOC!$D$9:$F$216,3,0)</f>
        <v>9</v>
      </c>
      <c r="K220" s="30">
        <f>VLOOKUP(B220,NOI!$C$10:$V$217,8,0)</f>
        <v>12</v>
      </c>
      <c r="L220" s="30">
        <f>VLOOKUP(B220,NGHEDOC!$D$9:$F$216,2,0)</f>
        <v>35</v>
      </c>
      <c r="M220" s="30">
        <f>VLOOKUP(B220,VIET!$C$9:$M$216,9,0)</f>
        <v>4</v>
      </c>
      <c r="N220" s="30">
        <f>SUM(J220:M220)</f>
        <v>60</v>
      </c>
      <c r="O220" s="30" t="str">
        <f>IF(AND(N220&gt;=65,N220&lt;80,J220&gt;0,K220&gt;0,L220&gt;0),"A2",IF(AND(N220&gt;=80,J220&gt;0,K220&gt;0,L220&gt;0),"B1","Không đạt"))</f>
        <v>Không đạt</v>
      </c>
      <c r="P220" s="187"/>
    </row>
    <row r="221" spans="1:16" ht="23.1" customHeight="1"/>
    <row r="222" spans="1:16" ht="23.1" customHeight="1"/>
    <row r="223" spans="1:16" ht="23.1" customHeight="1"/>
    <row r="224" spans="1:16" ht="23.1" customHeight="1"/>
    <row r="225" ht="21.95" customHeight="1"/>
    <row r="226" ht="21.95" customHeight="1"/>
  </sheetData>
  <sortState ref="A9:P216">
    <sortCondition ref="O9:O216"/>
  </sortState>
  <mergeCells count="14">
    <mergeCell ref="C8:D8"/>
    <mergeCell ref="B108:C108"/>
    <mergeCell ref="G108:P108"/>
    <mergeCell ref="B109:C109"/>
    <mergeCell ref="G109:P109"/>
    <mergeCell ref="A107:C107"/>
    <mergeCell ref="D107:P107"/>
    <mergeCell ref="A6:P6"/>
    <mergeCell ref="A5:P5"/>
    <mergeCell ref="A1:C1"/>
    <mergeCell ref="D1:I1"/>
    <mergeCell ref="A2:C2"/>
    <mergeCell ref="D2:I2"/>
    <mergeCell ref="A4:P4"/>
  </mergeCells>
  <printOptions horizontalCentered="1"/>
  <pageMargins left="0.5" right="0.25" top="0.5" bottom="0.5" header="0.196850393700787" footer="0.196850393700787"/>
  <pageSetup paperSize="9" fitToHeight="0" orientation="landscape" horizontalDpi="300" verticalDpi="300" r:id="rId1"/>
  <headerFooter alignWithMargins="0">
    <oddFooter>Page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DS THI CN</vt:lpstr>
      <vt:lpstr>NGHEDOC</vt:lpstr>
      <vt:lpstr>NOI</vt:lpstr>
      <vt:lpstr>VIET</vt:lpstr>
      <vt:lpstr>TONGHOP</vt:lpstr>
      <vt:lpstr>CNKQ</vt:lpstr>
      <vt:lpstr>CAPCHUNG NHAN</vt:lpstr>
      <vt:lpstr>'CAPCHUNG NHAN'!Print_Area</vt:lpstr>
      <vt:lpstr>CNKQ!Print_Area</vt:lpstr>
      <vt:lpstr>'DS THI CN'!Print_Area</vt:lpstr>
      <vt:lpstr>NGHEDOC!Print_Area</vt:lpstr>
      <vt:lpstr>NOI!Print_Area</vt:lpstr>
      <vt:lpstr>TONGHOP!Print_Area</vt:lpstr>
      <vt:lpstr>VIET!Print_Area</vt:lpstr>
      <vt:lpstr>'CAPCHUNG NHAN'!Print_Titles</vt:lpstr>
      <vt:lpstr>CNKQ!Print_Titles</vt:lpstr>
      <vt:lpstr>'DS THI CN'!Print_Titles</vt:lpstr>
      <vt:lpstr>NGHEDOC!Print_Titles</vt:lpstr>
      <vt:lpstr>NOI!Print_Titles</vt:lpstr>
      <vt:lpstr>TONGHOP!Print_Titles</vt:lpstr>
      <vt:lpstr>VIET!Print_Titles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TIMT Version 2</dc:creator>
  <cp:lastModifiedBy>Admin</cp:lastModifiedBy>
  <cp:lastPrinted>2019-09-30T09:15:57Z</cp:lastPrinted>
  <dcterms:created xsi:type="dcterms:W3CDTF">2016-06-14T01:03:31Z</dcterms:created>
  <dcterms:modified xsi:type="dcterms:W3CDTF">2019-09-30T09:21:00Z</dcterms:modified>
</cp:coreProperties>
</file>