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3. CDR\2. CDR TIN HOC\2019\"/>
    </mc:Choice>
  </mc:AlternateContent>
  <bookViews>
    <workbookView xWindow="0" yWindow="60" windowWidth="15600" windowHeight="9675" activeTab="6"/>
  </bookViews>
  <sheets>
    <sheet name="DS THI" sheetId="15" r:id="rId1"/>
    <sheet name="DIEM LT" sheetId="7" r:id="rId2"/>
    <sheet name="DIEM THEO PHACH" sheetId="11" r:id="rId3"/>
    <sheet name="DIEM TH" sheetId="3" r:id="rId4"/>
    <sheet name="BB TH DIEM" sheetId="6" r:id="rId5"/>
    <sheet name="CNKQ" sheetId="16" r:id="rId6"/>
    <sheet name="CHUNGNHAN" sheetId="5" r:id="rId7"/>
  </sheets>
  <externalReferences>
    <externalReference r:id="rId8"/>
  </externalReferences>
  <definedNames>
    <definedName name="_xlnm._FilterDatabase" localSheetId="4" hidden="1">'BB TH DIEM'!$L$1:$L$100</definedName>
    <definedName name="_xlnm._FilterDatabase" localSheetId="6" hidden="1">CHUNGNHAN!$M$1:$M$64</definedName>
    <definedName name="_xlnm._FilterDatabase" localSheetId="5" hidden="1">CNKQ!$L$1:$L$100</definedName>
    <definedName name="_xlnm._FilterDatabase" localSheetId="1" hidden="1">'DIEM LT'!$E$1:$E$746</definedName>
    <definedName name="_xlnm._FilterDatabase" localSheetId="2" hidden="1">'DIEM THEO PHACH'!$A$18:$J$88</definedName>
    <definedName name="_xlnm.Print_Area" localSheetId="4">'BB TH DIEM'!$A$1:$M$87</definedName>
    <definedName name="_xlnm.Print_Area" localSheetId="6">CHUNGNHAN!$A$1:$M$64</definedName>
    <definedName name="_xlnm.Print_Area" localSheetId="5">CNKQ!$A$1:$M$87</definedName>
    <definedName name="_xlnm.Print_Area" localSheetId="1">'DIEM LT'!$A$1:$F$736</definedName>
    <definedName name="_xlnm.Print_Area" localSheetId="3">'DIEM TH'!$A$1:$M$100</definedName>
    <definedName name="_xlnm.Print_Area" localSheetId="2">'DIEM THEO PHACH'!$A$1:$H$102</definedName>
    <definedName name="_xlnm.Print_Area" localSheetId="0">'DS THI'!$A$1:$J$82</definedName>
    <definedName name="_xlnm.Print_Titles" localSheetId="6">CHUNGNHAN!$8:$9</definedName>
    <definedName name="_xlnm.Print_Titles" localSheetId="1">'DIEM LT'!$8:$8</definedName>
    <definedName name="_xlnm.Print_Titles" localSheetId="3">'DIEM TH'!$15:$16</definedName>
    <definedName name="_xlnm.Print_Titles" localSheetId="2">'DIEM THEO PHACH'!$16:$17</definedName>
    <definedName name="_xlnm.Print_Titles" localSheetId="0">'DS THI'!$8:$9</definedName>
  </definedNames>
  <calcPr calcId="162913"/>
</workbook>
</file>

<file path=xl/calcChain.xml><?xml version="1.0" encoding="utf-8"?>
<calcChain xmlns="http://schemas.openxmlformats.org/spreadsheetml/2006/main">
  <c r="A64" i="5" l="1"/>
  <c r="E84" i="6" l="1"/>
  <c r="E85" i="6"/>
  <c r="E86" i="6"/>
  <c r="E87" i="6"/>
  <c r="E83" i="6"/>
  <c r="D85" i="16"/>
  <c r="D84" i="16"/>
  <c r="D82" i="16"/>
  <c r="D83" i="16" s="1"/>
  <c r="K81" i="16"/>
  <c r="J81" i="16"/>
  <c r="L81" i="16" s="1"/>
  <c r="K80" i="16"/>
  <c r="J80" i="16"/>
  <c r="L80" i="16" s="1"/>
  <c r="K79" i="16"/>
  <c r="J79" i="16"/>
  <c r="L79" i="16" s="1"/>
  <c r="K78" i="16"/>
  <c r="J78" i="16"/>
  <c r="L78" i="16" s="1"/>
  <c r="K77" i="16"/>
  <c r="J77" i="16"/>
  <c r="L77" i="16" s="1"/>
  <c r="K76" i="16"/>
  <c r="J76" i="16"/>
  <c r="L76" i="16" s="1"/>
  <c r="K75" i="16"/>
  <c r="J75" i="16"/>
  <c r="L75" i="16" s="1"/>
  <c r="K74" i="16"/>
  <c r="J74" i="16"/>
  <c r="L74" i="16" s="1"/>
  <c r="K73" i="16"/>
  <c r="J73" i="16"/>
  <c r="L73" i="16" s="1"/>
  <c r="K72" i="16"/>
  <c r="J72" i="16"/>
  <c r="L72" i="16" s="1"/>
  <c r="K71" i="16"/>
  <c r="J71" i="16"/>
  <c r="L71" i="16" s="1"/>
  <c r="K70" i="16"/>
  <c r="J70" i="16"/>
  <c r="L70" i="16" s="1"/>
  <c r="K69" i="16"/>
  <c r="J69" i="16"/>
  <c r="L69" i="16" s="1"/>
  <c r="K68" i="16"/>
  <c r="J68" i="16"/>
  <c r="L68" i="16" s="1"/>
  <c r="K67" i="16"/>
  <c r="J67" i="16"/>
  <c r="L67" i="16" s="1"/>
  <c r="K66" i="16"/>
  <c r="J66" i="16"/>
  <c r="L66" i="16" s="1"/>
  <c r="K65" i="16"/>
  <c r="J65" i="16"/>
  <c r="L65" i="16" s="1"/>
  <c r="K64" i="16"/>
  <c r="J64" i="16"/>
  <c r="L64" i="16" s="1"/>
  <c r="K63" i="16"/>
  <c r="J63" i="16"/>
  <c r="L63" i="16" s="1"/>
  <c r="K62" i="16"/>
  <c r="J62" i="16"/>
  <c r="L62" i="16" s="1"/>
  <c r="K61" i="16"/>
  <c r="J61" i="16"/>
  <c r="L61" i="16" s="1"/>
  <c r="K60" i="16"/>
  <c r="J60" i="16"/>
  <c r="L60" i="16" s="1"/>
  <c r="K59" i="16"/>
  <c r="J59" i="16"/>
  <c r="L59" i="16" s="1"/>
  <c r="K58" i="16"/>
  <c r="J58" i="16"/>
  <c r="L58" i="16" s="1"/>
  <c r="K57" i="16"/>
  <c r="J57" i="16"/>
  <c r="L57" i="16" s="1"/>
  <c r="K56" i="16"/>
  <c r="J56" i="16"/>
  <c r="L56" i="16" s="1"/>
  <c r="K55" i="16"/>
  <c r="J55" i="16"/>
  <c r="L55" i="16" s="1"/>
  <c r="K54" i="16"/>
  <c r="J54" i="16"/>
  <c r="L54" i="16" s="1"/>
  <c r="K53" i="16"/>
  <c r="J53" i="16"/>
  <c r="L53" i="16" s="1"/>
  <c r="K52" i="16"/>
  <c r="J52" i="16"/>
  <c r="L52" i="16" s="1"/>
  <c r="K51" i="16"/>
  <c r="J51" i="16"/>
  <c r="L51" i="16" s="1"/>
  <c r="K50" i="16"/>
  <c r="J50" i="16"/>
  <c r="L50" i="16" s="1"/>
  <c r="K49" i="16"/>
  <c r="J49" i="16"/>
  <c r="L49" i="16" s="1"/>
  <c r="K48" i="16"/>
  <c r="J48" i="16"/>
  <c r="L48" i="16" s="1"/>
  <c r="K47" i="16"/>
  <c r="J47" i="16"/>
  <c r="L47" i="16" s="1"/>
  <c r="K46" i="16"/>
  <c r="J46" i="16"/>
  <c r="L46" i="16" s="1"/>
  <c r="K45" i="16"/>
  <c r="J45" i="16"/>
  <c r="L45" i="16" s="1"/>
  <c r="K44" i="16"/>
  <c r="J44" i="16"/>
  <c r="L44" i="16" s="1"/>
  <c r="K43" i="16"/>
  <c r="J43" i="16"/>
  <c r="L43" i="16" s="1"/>
  <c r="K42" i="16"/>
  <c r="J42" i="16"/>
  <c r="L42" i="16" s="1"/>
  <c r="K41" i="16"/>
  <c r="J41" i="16"/>
  <c r="L41" i="16" s="1"/>
  <c r="K40" i="16"/>
  <c r="J40" i="16"/>
  <c r="L40" i="16" s="1"/>
  <c r="K39" i="16"/>
  <c r="J39" i="16"/>
  <c r="L39" i="16" s="1"/>
  <c r="K38" i="16"/>
  <c r="J38" i="16"/>
  <c r="L38" i="16" s="1"/>
  <c r="K37" i="16"/>
  <c r="J37" i="16"/>
  <c r="L37" i="16" s="1"/>
  <c r="K36" i="16"/>
  <c r="J36" i="16"/>
  <c r="L36" i="16" s="1"/>
  <c r="K35" i="16"/>
  <c r="J35" i="16"/>
  <c r="L35" i="16" s="1"/>
  <c r="K34" i="16"/>
  <c r="J34" i="16"/>
  <c r="L34" i="16" s="1"/>
  <c r="K33" i="16"/>
  <c r="J33" i="16"/>
  <c r="L33" i="16" s="1"/>
  <c r="K32" i="16"/>
  <c r="J32" i="16"/>
  <c r="L32" i="16" s="1"/>
  <c r="K31" i="16"/>
  <c r="J31" i="16"/>
  <c r="L31" i="16" s="1"/>
  <c r="K30" i="16"/>
  <c r="J30" i="16"/>
  <c r="L30" i="16" s="1"/>
  <c r="K29" i="16"/>
  <c r="J29" i="16"/>
  <c r="L29" i="16" s="1"/>
  <c r="K28" i="16"/>
  <c r="J28" i="16"/>
  <c r="L28" i="16" s="1"/>
  <c r="K27" i="16"/>
  <c r="J27" i="16"/>
  <c r="L27" i="16" s="1"/>
  <c r="K26" i="16"/>
  <c r="J26" i="16"/>
  <c r="L26" i="16" s="1"/>
  <c r="K25" i="16"/>
  <c r="J25" i="16"/>
  <c r="L25" i="16" s="1"/>
  <c r="K24" i="16"/>
  <c r="J24" i="16"/>
  <c r="L24" i="16" s="1"/>
  <c r="K23" i="16"/>
  <c r="J23" i="16"/>
  <c r="L23" i="16" s="1"/>
  <c r="K22" i="16"/>
  <c r="J22" i="16"/>
  <c r="L22" i="16" s="1"/>
  <c r="K21" i="16"/>
  <c r="J21" i="16"/>
  <c r="L21" i="16" s="1"/>
  <c r="K20" i="16"/>
  <c r="J20" i="16"/>
  <c r="L20" i="16" s="1"/>
  <c r="K19" i="16"/>
  <c r="J19" i="16"/>
  <c r="L19" i="16" s="1"/>
  <c r="K18" i="16"/>
  <c r="J18" i="16"/>
  <c r="L18" i="16" s="1"/>
  <c r="K17" i="16"/>
  <c r="J17" i="16"/>
  <c r="L17" i="16" s="1"/>
  <c r="K16" i="16"/>
  <c r="J16" i="16"/>
  <c r="L16" i="16" s="1"/>
  <c r="K15" i="16"/>
  <c r="J15" i="16"/>
  <c r="L15" i="16" s="1"/>
  <c r="K14" i="16"/>
  <c r="J14" i="16"/>
  <c r="L14" i="16" s="1"/>
  <c r="K13" i="16"/>
  <c r="J13" i="16"/>
  <c r="L13" i="16" s="1"/>
  <c r="K12" i="16"/>
  <c r="J12" i="16"/>
  <c r="L12" i="16" s="1"/>
  <c r="K11" i="16"/>
  <c r="J11" i="16"/>
  <c r="L11" i="16" s="1"/>
  <c r="K10" i="16"/>
  <c r="J10" i="16"/>
  <c r="L10" i="16" s="1"/>
  <c r="A5" i="16"/>
  <c r="D83" i="6"/>
  <c r="D85" i="6"/>
  <c r="D84" i="6"/>
  <c r="D87" i="16" l="1"/>
  <c r="D86" i="16"/>
  <c r="K63" i="5" l="1"/>
  <c r="J63" i="5"/>
  <c r="K62" i="5"/>
  <c r="J62" i="5"/>
  <c r="K61" i="5"/>
  <c r="J61" i="5"/>
  <c r="K60" i="5"/>
  <c r="J60" i="5"/>
  <c r="K59" i="5"/>
  <c r="J59" i="5"/>
  <c r="K58" i="5"/>
  <c r="J58" i="5"/>
  <c r="K83" i="5"/>
  <c r="J83" i="5"/>
  <c r="K57" i="5"/>
  <c r="J57" i="5"/>
  <c r="K56" i="5"/>
  <c r="J56" i="5"/>
  <c r="K55" i="5"/>
  <c r="J55" i="5"/>
  <c r="K54" i="5"/>
  <c r="J54" i="5"/>
  <c r="K53" i="5"/>
  <c r="J53" i="5"/>
  <c r="K52" i="5"/>
  <c r="J52" i="5"/>
  <c r="K82" i="5"/>
  <c r="J82" i="5"/>
  <c r="K51" i="5"/>
  <c r="J51" i="5"/>
  <c r="K50" i="5"/>
  <c r="J50" i="5"/>
  <c r="K49" i="5"/>
  <c r="J49" i="5"/>
  <c r="K81" i="5"/>
  <c r="J81" i="5"/>
  <c r="K48" i="5"/>
  <c r="J48" i="5"/>
  <c r="K80" i="5"/>
  <c r="J80" i="5"/>
  <c r="K47" i="5"/>
  <c r="J47" i="5"/>
  <c r="K46" i="5"/>
  <c r="J46" i="5"/>
  <c r="K45" i="5"/>
  <c r="J45" i="5"/>
  <c r="K44" i="5"/>
  <c r="J44" i="5"/>
  <c r="K43" i="5"/>
  <c r="J43" i="5"/>
  <c r="K79" i="5"/>
  <c r="J79" i="5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78" i="5"/>
  <c r="J78" i="5"/>
  <c r="K35" i="5"/>
  <c r="J35" i="5"/>
  <c r="K77" i="5"/>
  <c r="J77" i="5"/>
  <c r="K76" i="5"/>
  <c r="J76" i="5"/>
  <c r="K34" i="5"/>
  <c r="J34" i="5"/>
  <c r="K33" i="5"/>
  <c r="J33" i="5"/>
  <c r="K75" i="5"/>
  <c r="J75" i="5"/>
  <c r="K32" i="5"/>
  <c r="J32" i="5"/>
  <c r="K31" i="5"/>
  <c r="J31" i="5"/>
  <c r="K74" i="5"/>
  <c r="J74" i="5"/>
  <c r="K30" i="5"/>
  <c r="J30" i="5"/>
  <c r="K73" i="5"/>
  <c r="J73" i="5"/>
  <c r="K29" i="5"/>
  <c r="J29" i="5"/>
  <c r="K72" i="5"/>
  <c r="J72" i="5"/>
  <c r="K71" i="5"/>
  <c r="J71" i="5"/>
  <c r="K70" i="5"/>
  <c r="J70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69" i="5"/>
  <c r="J69" i="5"/>
  <c r="K20" i="5"/>
  <c r="J20" i="5"/>
  <c r="K19" i="5"/>
  <c r="J19" i="5"/>
  <c r="K18" i="5"/>
  <c r="J18" i="5"/>
  <c r="K17" i="5"/>
  <c r="J17" i="5"/>
  <c r="K68" i="5"/>
  <c r="J68" i="5"/>
  <c r="K16" i="5"/>
  <c r="J16" i="5"/>
  <c r="K15" i="5"/>
  <c r="J15" i="5"/>
  <c r="K67" i="5"/>
  <c r="J67" i="5"/>
  <c r="K14" i="5"/>
  <c r="J14" i="5"/>
  <c r="K13" i="5"/>
  <c r="J13" i="5"/>
  <c r="K12" i="5"/>
  <c r="J12" i="5"/>
  <c r="K11" i="5"/>
  <c r="J11" i="5"/>
  <c r="K10" i="5"/>
  <c r="J10" i="5"/>
  <c r="K66" i="5"/>
  <c r="J66" i="5"/>
  <c r="J11" i="6"/>
  <c r="K11" i="6"/>
  <c r="J12" i="6"/>
  <c r="K12" i="6"/>
  <c r="L12" i="6" s="1"/>
  <c r="J13" i="6"/>
  <c r="K13" i="6"/>
  <c r="J14" i="6"/>
  <c r="K14" i="6"/>
  <c r="J15" i="6"/>
  <c r="K15" i="6"/>
  <c r="J16" i="6"/>
  <c r="K16" i="6"/>
  <c r="L16" i="6" s="1"/>
  <c r="J17" i="6"/>
  <c r="K17" i="6"/>
  <c r="J18" i="6"/>
  <c r="K18" i="6"/>
  <c r="J19" i="6"/>
  <c r="K19" i="6"/>
  <c r="J20" i="6"/>
  <c r="K20" i="6"/>
  <c r="J21" i="6"/>
  <c r="K21" i="6"/>
  <c r="J22" i="6"/>
  <c r="K22" i="6"/>
  <c r="J23" i="6"/>
  <c r="K23" i="6"/>
  <c r="J24" i="6"/>
  <c r="K24" i="6"/>
  <c r="L24" i="6"/>
  <c r="J25" i="6"/>
  <c r="K25" i="6"/>
  <c r="L25" i="6" s="1"/>
  <c r="J26" i="6"/>
  <c r="K26" i="6"/>
  <c r="L26" i="6" s="1"/>
  <c r="J27" i="6"/>
  <c r="K27" i="6"/>
  <c r="J28" i="6"/>
  <c r="K28" i="6"/>
  <c r="L28" i="6" s="1"/>
  <c r="J29" i="6"/>
  <c r="K29" i="6"/>
  <c r="J30" i="6"/>
  <c r="K30" i="6"/>
  <c r="J31" i="6"/>
  <c r="K31" i="6"/>
  <c r="J32" i="6"/>
  <c r="K32" i="6"/>
  <c r="L32" i="6" s="1"/>
  <c r="J33" i="6"/>
  <c r="K33" i="6"/>
  <c r="J34" i="6"/>
  <c r="K34" i="6"/>
  <c r="J35" i="6"/>
  <c r="K35" i="6"/>
  <c r="J36" i="6"/>
  <c r="K36" i="6"/>
  <c r="J37" i="6"/>
  <c r="K37" i="6"/>
  <c r="J38" i="6"/>
  <c r="K38" i="6"/>
  <c r="J39" i="6"/>
  <c r="K39" i="6"/>
  <c r="J40" i="6"/>
  <c r="K40" i="6"/>
  <c r="L40" i="6"/>
  <c r="J41" i="6"/>
  <c r="K41" i="6"/>
  <c r="L41" i="6" s="1"/>
  <c r="J42" i="6"/>
  <c r="K42" i="6"/>
  <c r="L42" i="6" s="1"/>
  <c r="J43" i="6"/>
  <c r="K43" i="6"/>
  <c r="J44" i="6"/>
  <c r="K44" i="6"/>
  <c r="L44" i="6" s="1"/>
  <c r="J45" i="6"/>
  <c r="K45" i="6"/>
  <c r="J46" i="6"/>
  <c r="K46" i="6"/>
  <c r="J47" i="6"/>
  <c r="K47" i="6"/>
  <c r="J48" i="6"/>
  <c r="K48" i="6"/>
  <c r="L48" i="6" s="1"/>
  <c r="J49" i="6"/>
  <c r="K49" i="6"/>
  <c r="J50" i="6"/>
  <c r="K50" i="6"/>
  <c r="J51" i="6"/>
  <c r="K51" i="6"/>
  <c r="J52" i="6"/>
  <c r="K52" i="6"/>
  <c r="J53" i="6"/>
  <c r="K53" i="6"/>
  <c r="J54" i="6"/>
  <c r="K54" i="6"/>
  <c r="J55" i="6"/>
  <c r="K55" i="6"/>
  <c r="J56" i="6"/>
  <c r="K56" i="6"/>
  <c r="L56" i="6"/>
  <c r="J57" i="6"/>
  <c r="K57" i="6"/>
  <c r="L57" i="6" s="1"/>
  <c r="J58" i="6"/>
  <c r="K58" i="6"/>
  <c r="L58" i="6" s="1"/>
  <c r="J59" i="6"/>
  <c r="K59" i="6"/>
  <c r="J60" i="6"/>
  <c r="K60" i="6"/>
  <c r="L60" i="6" s="1"/>
  <c r="J61" i="6"/>
  <c r="K61" i="6"/>
  <c r="J62" i="6"/>
  <c r="K62" i="6"/>
  <c r="J63" i="6"/>
  <c r="K63" i="6"/>
  <c r="J64" i="6"/>
  <c r="K64" i="6"/>
  <c r="L64" i="6" s="1"/>
  <c r="J65" i="6"/>
  <c r="K65" i="6"/>
  <c r="J66" i="6"/>
  <c r="K66" i="6"/>
  <c r="J67" i="6"/>
  <c r="K67" i="6"/>
  <c r="J68" i="6"/>
  <c r="K68" i="6"/>
  <c r="J69" i="6"/>
  <c r="K69" i="6"/>
  <c r="J70" i="6"/>
  <c r="K70" i="6"/>
  <c r="J71" i="6"/>
  <c r="K71" i="6"/>
  <c r="J72" i="6"/>
  <c r="K72" i="6"/>
  <c r="L72" i="6"/>
  <c r="J73" i="6"/>
  <c r="K73" i="6"/>
  <c r="L73" i="6" s="1"/>
  <c r="J74" i="6"/>
  <c r="K74" i="6"/>
  <c r="L74" i="6" s="1"/>
  <c r="J75" i="6"/>
  <c r="K75" i="6"/>
  <c r="J76" i="6"/>
  <c r="K76" i="6"/>
  <c r="L76" i="6" s="1"/>
  <c r="J77" i="6"/>
  <c r="K77" i="6"/>
  <c r="J78" i="6"/>
  <c r="K78" i="6"/>
  <c r="J79" i="6"/>
  <c r="K79" i="6"/>
  <c r="J80" i="6"/>
  <c r="K80" i="6"/>
  <c r="L80" i="6" s="1"/>
  <c r="J81" i="6"/>
  <c r="K81" i="6"/>
  <c r="K10" i="6"/>
  <c r="A5" i="5"/>
  <c r="A5" i="6"/>
  <c r="E91" i="3"/>
  <c r="E89" i="3"/>
  <c r="E90" i="3" s="1"/>
  <c r="A12" i="3"/>
  <c r="L66" i="5" l="1"/>
  <c r="L10" i="5"/>
  <c r="L11" i="5"/>
  <c r="L12" i="5"/>
  <c r="L13" i="5"/>
  <c r="L14" i="5"/>
  <c r="L67" i="5"/>
  <c r="L15" i="5"/>
  <c r="L16" i="5"/>
  <c r="L68" i="5"/>
  <c r="L17" i="5"/>
  <c r="L18" i="5"/>
  <c r="L19" i="5"/>
  <c r="L20" i="5"/>
  <c r="L69" i="5"/>
  <c r="L21" i="5"/>
  <c r="L22" i="5"/>
  <c r="L23" i="5"/>
  <c r="L24" i="5"/>
  <c r="L25" i="5"/>
  <c r="L26" i="5"/>
  <c r="L27" i="5"/>
  <c r="L28" i="5"/>
  <c r="L70" i="5"/>
  <c r="L71" i="5"/>
  <c r="L72" i="5"/>
  <c r="L29" i="5"/>
  <c r="L73" i="5"/>
  <c r="L30" i="5"/>
  <c r="L74" i="5"/>
  <c r="L31" i="5"/>
  <c r="L32" i="5"/>
  <c r="L75" i="5"/>
  <c r="L33" i="5"/>
  <c r="L34" i="5"/>
  <c r="L76" i="5"/>
  <c r="L77" i="5"/>
  <c r="L35" i="5"/>
  <c r="L78" i="5"/>
  <c r="L36" i="5"/>
  <c r="L37" i="5"/>
  <c r="L38" i="5"/>
  <c r="L39" i="5"/>
  <c r="L40" i="5"/>
  <c r="L41" i="5"/>
  <c r="L42" i="5"/>
  <c r="L79" i="5"/>
  <c r="L43" i="5"/>
  <c r="L44" i="5"/>
  <c r="L45" i="5"/>
  <c r="L46" i="5"/>
  <c r="L47" i="5"/>
  <c r="L80" i="5"/>
  <c r="L48" i="5"/>
  <c r="L81" i="5"/>
  <c r="L49" i="5"/>
  <c r="L50" i="5"/>
  <c r="L51" i="5"/>
  <c r="L82" i="5"/>
  <c r="L52" i="5"/>
  <c r="L53" i="5"/>
  <c r="L54" i="5"/>
  <c r="L55" i="5"/>
  <c r="L56" i="5"/>
  <c r="L57" i="5"/>
  <c r="L83" i="5"/>
  <c r="L58" i="5"/>
  <c r="L59" i="5"/>
  <c r="L60" i="5"/>
  <c r="L61" i="5"/>
  <c r="L62" i="5"/>
  <c r="L63" i="5"/>
  <c r="L81" i="6"/>
  <c r="L68" i="6"/>
  <c r="L66" i="6"/>
  <c r="L65" i="6"/>
  <c r="L52" i="6"/>
  <c r="L50" i="6"/>
  <c r="L49" i="6"/>
  <c r="L36" i="6"/>
  <c r="L34" i="6"/>
  <c r="L33" i="6"/>
  <c r="L20" i="6"/>
  <c r="L18" i="6"/>
  <c r="L17" i="6"/>
  <c r="L78" i="6"/>
  <c r="L77" i="6"/>
  <c r="L70" i="6"/>
  <c r="L69" i="6"/>
  <c r="L62" i="6"/>
  <c r="L61" i="6"/>
  <c r="L54" i="6"/>
  <c r="L53" i="6"/>
  <c r="L46" i="6"/>
  <c r="L45" i="6"/>
  <c r="L38" i="6"/>
  <c r="L37" i="6"/>
  <c r="L30" i="6"/>
  <c r="L29" i="6"/>
  <c r="L22" i="6"/>
  <c r="L21" i="6"/>
  <c r="L14" i="6"/>
  <c r="L13" i="6"/>
  <c r="L79" i="6"/>
  <c r="L75" i="6"/>
  <c r="L71" i="6"/>
  <c r="L67" i="6"/>
  <c r="L63" i="6"/>
  <c r="L59" i="6"/>
  <c r="L55" i="6"/>
  <c r="L51" i="6"/>
  <c r="L47" i="6"/>
  <c r="L43" i="6"/>
  <c r="L39" i="6"/>
  <c r="L35" i="6"/>
  <c r="L31" i="6"/>
  <c r="L27" i="6"/>
  <c r="L23" i="6"/>
  <c r="L19" i="6"/>
  <c r="L15" i="6"/>
  <c r="L11" i="6"/>
  <c r="I96" i="11"/>
  <c r="G8" i="7"/>
  <c r="A13" i="11"/>
  <c r="A89" i="11" l="1"/>
  <c r="K110" i="15" l="1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A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I19" i="11" l="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18" i="11"/>
  <c r="E23" i="11"/>
  <c r="F23" i="11" s="1"/>
  <c r="G23" i="11" s="1"/>
  <c r="J10" i="6" l="1"/>
  <c r="E19" i="11"/>
  <c r="E20" i="11"/>
  <c r="E21" i="11"/>
  <c r="E22" i="11"/>
  <c r="E62" i="11"/>
  <c r="E63" i="11"/>
  <c r="E64" i="11"/>
  <c r="F64" i="11" s="1"/>
  <c r="G64" i="11" s="1"/>
  <c r="E65" i="11"/>
  <c r="F65" i="11" s="1"/>
  <c r="G65" i="11" s="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D82" i="6"/>
  <c r="E18" i="11"/>
  <c r="G18" i="11" s="1"/>
  <c r="A6" i="7"/>
  <c r="L10" i="6" l="1"/>
  <c r="F18" i="11"/>
  <c r="F22" i="11"/>
  <c r="G22" i="11" s="1"/>
  <c r="F20" i="11"/>
  <c r="G20" i="11" s="1"/>
  <c r="F62" i="11"/>
  <c r="G62" i="11" s="1"/>
  <c r="F21" i="11"/>
  <c r="G21" i="11" s="1"/>
  <c r="F19" i="11"/>
  <c r="G19" i="11" s="1"/>
  <c r="F88" i="11"/>
  <c r="G88" i="11" s="1"/>
  <c r="F87" i="11"/>
  <c r="G87" i="11" s="1"/>
  <c r="F86" i="11"/>
  <c r="G86" i="11" s="1"/>
  <c r="F85" i="11"/>
  <c r="G85" i="11" s="1"/>
  <c r="F84" i="11"/>
  <c r="G84" i="11" s="1"/>
  <c r="F83" i="11"/>
  <c r="G83" i="11" s="1"/>
  <c r="F82" i="11"/>
  <c r="G82" i="11" s="1"/>
  <c r="F81" i="11"/>
  <c r="G81" i="11" s="1"/>
  <c r="F80" i="11"/>
  <c r="G80" i="11" s="1"/>
  <c r="F79" i="11"/>
  <c r="G79" i="11" s="1"/>
  <c r="F78" i="11"/>
  <c r="G78" i="11" s="1"/>
  <c r="F77" i="11"/>
  <c r="G77" i="11" s="1"/>
  <c r="F76" i="11"/>
  <c r="G76" i="11" s="1"/>
  <c r="F75" i="11"/>
  <c r="G75" i="11" s="1"/>
  <c r="F74" i="11"/>
  <c r="G74" i="11" s="1"/>
  <c r="F73" i="11"/>
  <c r="G73" i="11" s="1"/>
  <c r="F72" i="11"/>
  <c r="G72" i="11" s="1"/>
  <c r="F71" i="11"/>
  <c r="G71" i="11" s="1"/>
  <c r="F70" i="11"/>
  <c r="G70" i="11" s="1"/>
  <c r="F69" i="11"/>
  <c r="G69" i="11" s="1"/>
  <c r="F68" i="11"/>
  <c r="G68" i="11" s="1"/>
  <c r="F67" i="11"/>
  <c r="G67" i="11" s="1"/>
  <c r="F66" i="11"/>
  <c r="G66" i="11" s="1"/>
  <c r="F63" i="11"/>
  <c r="G63" i="11" s="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D86" i="6" l="1"/>
  <c r="D87" i="6"/>
  <c r="F33" i="11"/>
  <c r="G33" i="11" s="1"/>
  <c r="F51" i="11"/>
  <c r="G51" i="11" s="1"/>
  <c r="F61" i="11"/>
  <c r="G61" i="11" s="1"/>
  <c r="F25" i="11"/>
  <c r="G25" i="11" s="1"/>
  <c r="F29" i="11"/>
  <c r="G29" i="11" s="1"/>
  <c r="F31" i="11"/>
  <c r="G31" i="11" s="1"/>
  <c r="F39" i="11"/>
  <c r="G39" i="11" s="1"/>
  <c r="F41" i="11"/>
  <c r="G41" i="11" s="1"/>
  <c r="F45" i="11"/>
  <c r="G45" i="11" s="1"/>
  <c r="F47" i="11"/>
  <c r="G47" i="11" s="1"/>
  <c r="F53" i="11"/>
  <c r="G53" i="11" s="1"/>
  <c r="F24" i="11"/>
  <c r="G24" i="11" s="1"/>
  <c r="F26" i="11"/>
  <c r="G26" i="11" s="1"/>
  <c r="F28" i="11"/>
  <c r="G28" i="11" s="1"/>
  <c r="F34" i="11"/>
  <c r="G34" i="11" s="1"/>
  <c r="F36" i="11"/>
  <c r="G36" i="11" s="1"/>
  <c r="F38" i="11"/>
  <c r="G38" i="11" s="1"/>
  <c r="F40" i="11"/>
  <c r="G40" i="11" s="1"/>
  <c r="F44" i="11"/>
  <c r="G44" i="11" s="1"/>
  <c r="F46" i="11"/>
  <c r="G46" i="11" s="1"/>
  <c r="F54" i="11"/>
  <c r="G54" i="11" s="1"/>
  <c r="F60" i="11"/>
  <c r="G60" i="11" s="1"/>
  <c r="F59" i="11"/>
  <c r="G59" i="11" s="1"/>
  <c r="F58" i="11"/>
  <c r="G58" i="11" s="1"/>
  <c r="F57" i="11"/>
  <c r="G57" i="11" s="1"/>
  <c r="F55" i="11"/>
  <c r="G55" i="11" s="1"/>
  <c r="F50" i="11"/>
  <c r="G50" i="11" s="1"/>
  <c r="F49" i="11"/>
  <c r="G49" i="11" s="1"/>
  <c r="F43" i="11"/>
  <c r="G43" i="11" s="1"/>
  <c r="F37" i="11"/>
  <c r="G37" i="11" s="1"/>
  <c r="F32" i="11"/>
  <c r="G32" i="11" s="1"/>
  <c r="F30" i="11"/>
  <c r="G30" i="11" s="1"/>
  <c r="F27" i="11"/>
  <c r="G27" i="11" s="1"/>
  <c r="F56" i="11"/>
  <c r="G56" i="11" s="1"/>
  <c r="F52" i="11"/>
  <c r="G52" i="11" s="1"/>
  <c r="F42" i="11"/>
  <c r="G42" i="11" s="1"/>
  <c r="F35" i="11"/>
  <c r="G35" i="11" s="1"/>
  <c r="F48" i="11"/>
  <c r="G48" i="11" s="1"/>
  <c r="D88" i="6" l="1"/>
</calcChain>
</file>

<file path=xl/sharedStrings.xml><?xml version="1.0" encoding="utf-8"?>
<sst xmlns="http://schemas.openxmlformats.org/spreadsheetml/2006/main" count="3744" uniqueCount="747">
  <si>
    <t>ĐẠI HỌC THÁI NGUYÊN</t>
  </si>
  <si>
    <t>SBD</t>
  </si>
  <si>
    <t>Ghi chú</t>
  </si>
  <si>
    <t>CỘNG HÒA XÃ HỘI CHỦ NGHĨA VIỆT NAM</t>
  </si>
  <si>
    <t>TRƯỜNG ĐẠI HỌC NÔNG LÂM</t>
  </si>
  <si>
    <t>Độc lập - Tự do - Hạnh phúc</t>
  </si>
  <si>
    <t>BẢNG ĐIỂM TỔNG HỢP LÝ THUYẾT</t>
  </si>
  <si>
    <t xml:space="preserve">    (Kèm theo Biên bản Tổng hợp hội đồng thi)</t>
  </si>
  <si>
    <t>LT</t>
  </si>
  <si>
    <t>TH</t>
  </si>
  <si>
    <t>ỨNG DỤNG CÔNG NGHỆ THÔNG TIN CƠ BẢN</t>
  </si>
  <si>
    <t>Điểm</t>
  </si>
  <si>
    <t>Đạt
CC</t>
  </si>
  <si>
    <t>Ngày sinh</t>
  </si>
  <si>
    <t>Ngày Sinh</t>
  </si>
  <si>
    <t>TT</t>
  </si>
  <si>
    <t>Phách</t>
  </si>
  <si>
    <t>Điểm Bằng chữ</t>
  </si>
  <si>
    <t>(Ký, họ và tên)</t>
  </si>
  <si>
    <t>Quản Thị Vui</t>
  </si>
  <si>
    <t>Ba phảy tròn</t>
  </si>
  <si>
    <t>Ba phảy bảy lăm</t>
  </si>
  <si>
    <t>Bốn phảy tròn</t>
  </si>
  <si>
    <t>Bốn phảy hai lăm</t>
  </si>
  <si>
    <t>Bốn phảy năm</t>
  </si>
  <si>
    <t>Bốn phảy bảy lăm</t>
  </si>
  <si>
    <t>Năm phảy tròn</t>
  </si>
  <si>
    <t>Năm phảy hai lăm</t>
  </si>
  <si>
    <t>Năm phảy năm</t>
  </si>
  <si>
    <t>Năm phảy bảy lăm</t>
  </si>
  <si>
    <t>Sáu phảy tròn</t>
  </si>
  <si>
    <t>Sáu phảy hai lăm</t>
  </si>
  <si>
    <t>Sáu phảy năm</t>
  </si>
  <si>
    <t>Sáu phảy bảy lăm</t>
  </si>
  <si>
    <t>Bảy phảy tròn</t>
  </si>
  <si>
    <t>Bảy phảy hai lăm</t>
  </si>
  <si>
    <t>Bảy phảy năm</t>
  </si>
  <si>
    <t>Bảy phảy bảy lăm</t>
  </si>
  <si>
    <t>Tám phảy tròn</t>
  </si>
  <si>
    <t>Tám phảy hai lăm</t>
  </si>
  <si>
    <t>Tám phảy năm</t>
  </si>
  <si>
    <t>Tám phảy bảy lăm</t>
  </si>
  <si>
    <t>Chín phảy tròn</t>
  </si>
  <si>
    <t>Chín phảy hai lăm</t>
  </si>
  <si>
    <t>Chín phảy năm</t>
  </si>
  <si>
    <t>Mười phảy tròn</t>
  </si>
  <si>
    <t>CÔNG NHẬN KẾT QUẢ THI ỨNG DỤNG CÔNG NGHỆ THÔNG TIN CƠ BẢN</t>
  </si>
  <si>
    <t>Nữ</t>
  </si>
  <si>
    <t>Thái Nguyên</t>
  </si>
  <si>
    <t>Kinh</t>
  </si>
  <si>
    <t>Nam</t>
  </si>
  <si>
    <t>Nùng</t>
  </si>
  <si>
    <t>Tày</t>
  </si>
  <si>
    <t>Nguyễn Thị</t>
  </si>
  <si>
    <t>Bắc Kạn</t>
  </si>
  <si>
    <t>Hương</t>
  </si>
  <si>
    <t>Họ Và Tên</t>
  </si>
  <si>
    <t>Hà</t>
  </si>
  <si>
    <t xml:space="preserve">          Ghi chú </t>
  </si>
  <si>
    <t>Ngô Thị Ánh Ngọc</t>
  </si>
  <si>
    <t>Một phảy tròn</t>
  </si>
  <si>
    <t>Không phảy tròn</t>
  </si>
  <si>
    <t>Ba phảy năm</t>
  </si>
  <si>
    <t>Hai phảy tròn</t>
  </si>
  <si>
    <t>Một phảy năm</t>
  </si>
  <si>
    <t>Hai phảy năm</t>
  </si>
  <si>
    <t>Hải</t>
  </si>
  <si>
    <t>Lâm</t>
  </si>
  <si>
    <t>Hai phảy hai lăm</t>
  </si>
  <si>
    <t>Ba phảy hai lăm</t>
  </si>
  <si>
    <t>Huyền</t>
  </si>
  <si>
    <t>Hạnh</t>
  </si>
  <si>
    <t>Phương</t>
  </si>
  <si>
    <t>Hằng</t>
  </si>
  <si>
    <t>Linh</t>
  </si>
  <si>
    <t>Anh</t>
  </si>
  <si>
    <t>Hoàng Thị</t>
  </si>
  <si>
    <t>Nguyễn Văn</t>
  </si>
  <si>
    <t>Trần Thị</t>
  </si>
  <si>
    <t>Bắc Giang</t>
  </si>
  <si>
    <t>Cao Bằng</t>
  </si>
  <si>
    <t>Dao</t>
  </si>
  <si>
    <t>Tuyên Quang</t>
  </si>
  <si>
    <t>Thủy</t>
  </si>
  <si>
    <t>Yến</t>
  </si>
  <si>
    <t>Thanh Hóa</t>
  </si>
  <si>
    <t>Sơn</t>
  </si>
  <si>
    <t>Không phảy năm</t>
  </si>
  <si>
    <t>Phú Thọ</t>
  </si>
  <si>
    <t>Hưng Yên</t>
  </si>
  <si>
    <t>Tâm</t>
  </si>
  <si>
    <t>Lào Cai</t>
  </si>
  <si>
    <t>Yên Bái</t>
  </si>
  <si>
    <t>Sán Dìu</t>
  </si>
  <si>
    <t>Hai phảy bảy lăm</t>
  </si>
  <si>
    <t>Cường</t>
  </si>
  <si>
    <t>Hà Giang</t>
  </si>
  <si>
    <t>Đức</t>
  </si>
  <si>
    <t>Nghệ An</t>
  </si>
  <si>
    <t>Hùng</t>
  </si>
  <si>
    <t>Dương Thị</t>
  </si>
  <si>
    <t>Lạng Sơn</t>
  </si>
  <si>
    <t>Long</t>
  </si>
  <si>
    <t>Thảo</t>
  </si>
  <si>
    <t>Trung</t>
  </si>
  <si>
    <t>Bắc Ninh</t>
  </si>
  <si>
    <t>Nguyễn Duy</t>
  </si>
  <si>
    <t>Lương</t>
  </si>
  <si>
    <t>Tú</t>
  </si>
  <si>
    <t>Nguyễn Hoàng</t>
  </si>
  <si>
    <t>Vĩnh Phúc</t>
  </si>
  <si>
    <t>Hiền</t>
  </si>
  <si>
    <t>Nguyễn Quang</t>
  </si>
  <si>
    <t>Thái Bình</t>
  </si>
  <si>
    <t>Nguyễn Hồng</t>
  </si>
  <si>
    <t>Loan</t>
  </si>
  <si>
    <t>Nông Thị</t>
  </si>
  <si>
    <t>Hà Nam</t>
  </si>
  <si>
    <t>Nhung</t>
  </si>
  <si>
    <t>Quỳnh</t>
  </si>
  <si>
    <t>Thành</t>
  </si>
  <si>
    <t>Trà</t>
  </si>
  <si>
    <t>Quảng Ninh</t>
  </si>
  <si>
    <t>Nguyễn Xuân</t>
  </si>
  <si>
    <t>Nguyễn Thị Hồng</t>
  </si>
  <si>
    <t>Hiếu</t>
  </si>
  <si>
    <t>Thịnh</t>
  </si>
  <si>
    <t>TY49N01</t>
  </si>
  <si>
    <t>Hà Nội</t>
  </si>
  <si>
    <t>14/09/1999</t>
  </si>
  <si>
    <t>CNTY49(POHE)</t>
  </si>
  <si>
    <t>Lê Ngọc</t>
  </si>
  <si>
    <t>Mông</t>
  </si>
  <si>
    <t>Lai Châu</t>
  </si>
  <si>
    <t>Điện biên</t>
  </si>
  <si>
    <t>Nguyễn Thu</t>
  </si>
  <si>
    <t>Hà Tĩnh</t>
  </si>
  <si>
    <t>Trần Đức</t>
  </si>
  <si>
    <t>Vũ Văn</t>
  </si>
  <si>
    <t>Đinh Thị</t>
  </si>
  <si>
    <t>Ninh</t>
  </si>
  <si>
    <t>HMông</t>
  </si>
  <si>
    <t>Quyền</t>
  </si>
  <si>
    <t>Quyết</t>
  </si>
  <si>
    <t>Dương Quang</t>
  </si>
  <si>
    <t>Thùy</t>
  </si>
  <si>
    <t>06/03/1998</t>
  </si>
  <si>
    <t>10/10/1998</t>
  </si>
  <si>
    <t>Sùng A</t>
  </si>
  <si>
    <t>Giàng A</t>
  </si>
  <si>
    <t>Mã Sinh viên</t>
  </si>
  <si>
    <t>Họ đệm</t>
  </si>
  <si>
    <t xml:space="preserve">Tên </t>
  </si>
  <si>
    <t>Giới
tính</t>
  </si>
  <si>
    <t>Nơi Sinh</t>
  </si>
  <si>
    <t>Lớp quản lý</t>
  </si>
  <si>
    <t>Dân
tộc</t>
  </si>
  <si>
    <t>TH01</t>
  </si>
  <si>
    <t>TH02</t>
  </si>
  <si>
    <t>TH03</t>
  </si>
  <si>
    <t>TH04</t>
  </si>
  <si>
    <t>TH05</t>
  </si>
  <si>
    <t>TH06</t>
  </si>
  <si>
    <t>TH07</t>
  </si>
  <si>
    <t>TH08</t>
  </si>
  <si>
    <t>TH09</t>
  </si>
  <si>
    <t>TH10</t>
  </si>
  <si>
    <t>TH11</t>
  </si>
  <si>
    <t>TH12</t>
  </si>
  <si>
    <t>TH13</t>
  </si>
  <si>
    <t>TH14</t>
  </si>
  <si>
    <t>TH15</t>
  </si>
  <si>
    <t>TH16</t>
  </si>
  <si>
    <t>TH17</t>
  </si>
  <si>
    <t>TH18</t>
  </si>
  <si>
    <t>TH19</t>
  </si>
  <si>
    <t>TH20</t>
  </si>
  <si>
    <t>TH21</t>
  </si>
  <si>
    <t>TH22</t>
  </si>
  <si>
    <t>TH23</t>
  </si>
  <si>
    <t>TH24</t>
  </si>
  <si>
    <t>TH25</t>
  </si>
  <si>
    <t>TH26</t>
  </si>
  <si>
    <t>TH27</t>
  </si>
  <si>
    <t>TH28</t>
  </si>
  <si>
    <t>TH29</t>
  </si>
  <si>
    <t>TH30</t>
  </si>
  <si>
    <t>TH31</t>
  </si>
  <si>
    <t>TH32</t>
  </si>
  <si>
    <t>TH33</t>
  </si>
  <si>
    <t>TH34</t>
  </si>
  <si>
    <t>TH35</t>
  </si>
  <si>
    <t>TH36</t>
  </si>
  <si>
    <t>TH37</t>
  </si>
  <si>
    <t>TH38</t>
  </si>
  <si>
    <t>TH39</t>
  </si>
  <si>
    <t>TH40</t>
  </si>
  <si>
    <t>TH41</t>
  </si>
  <si>
    <t>TH42</t>
  </si>
  <si>
    <t>TH43</t>
  </si>
  <si>
    <t>TH44</t>
  </si>
  <si>
    <t>TH45</t>
  </si>
  <si>
    <t>TH46</t>
  </si>
  <si>
    <t>TH47</t>
  </si>
  <si>
    <t>TH48</t>
  </si>
  <si>
    <t>TH49</t>
  </si>
  <si>
    <t>TH50</t>
  </si>
  <si>
    <t>TH51</t>
  </si>
  <si>
    <t>TH52</t>
  </si>
  <si>
    <t>TH53</t>
  </si>
  <si>
    <t>TH54</t>
  </si>
  <si>
    <t>TH55</t>
  </si>
  <si>
    <t>TH56</t>
  </si>
  <si>
    <t>TH57</t>
  </si>
  <si>
    <t>TH58</t>
  </si>
  <si>
    <t>TH59</t>
  </si>
  <si>
    <t>TH60</t>
  </si>
  <si>
    <t>TH61</t>
  </si>
  <si>
    <t>TH62</t>
  </si>
  <si>
    <t>TH63</t>
  </si>
  <si>
    <t>TH64</t>
  </si>
  <si>
    <t>TH65</t>
  </si>
  <si>
    <t>TH66</t>
  </si>
  <si>
    <t>TH67</t>
  </si>
  <si>
    <t>TH68</t>
  </si>
  <si>
    <t>TH69</t>
  </si>
  <si>
    <t>TH70</t>
  </si>
  <si>
    <t>TH71</t>
  </si>
  <si>
    <t>GV1-2</t>
  </si>
  <si>
    <t>Một phảy hai lăm</t>
  </si>
  <si>
    <t>Một phảy bảy lăm</t>
  </si>
  <si>
    <t>Chín phảy bảy lăm</t>
  </si>
  <si>
    <t>GV1</t>
  </si>
  <si>
    <t>GV2</t>
  </si>
  <si>
    <t>GV chấm thi</t>
  </si>
  <si>
    <t>Thư ký chấm thi</t>
  </si>
  <si>
    <t>Thanh tra chấm thi</t>
  </si>
  <si>
    <t>Trung bình</t>
  </si>
  <si>
    <t>Kết luận</t>
  </si>
  <si>
    <t>Trưởng ban chấm thi</t>
  </si>
  <si>
    <t>DTN1653150013</t>
  </si>
  <si>
    <t>Nguyễn Quốc Ân</t>
  </si>
  <si>
    <t>DTN1553060002</t>
  </si>
  <si>
    <t>Ma Doãn Tùng Anh</t>
  </si>
  <si>
    <t>DTN1653110044</t>
  </si>
  <si>
    <t>Nguyễn Duy Anh</t>
  </si>
  <si>
    <t>DTN1653070080</t>
  </si>
  <si>
    <t>Trần Thị Lan Anh</t>
  </si>
  <si>
    <t>DTN1654290007</t>
  </si>
  <si>
    <t>Nguyễn Văn Công</t>
  </si>
  <si>
    <t>DTN1353110038</t>
  </si>
  <si>
    <t>Phan Mạnh Cường</t>
  </si>
  <si>
    <t>DTN1553050043</t>
  </si>
  <si>
    <t>Ngọ Thị Định</t>
  </si>
  <si>
    <t>DTN1653060002</t>
  </si>
  <si>
    <t>Lưu Mạnh Đức</t>
  </si>
  <si>
    <t>DTN1654140013</t>
  </si>
  <si>
    <t>Sùng A Giả</t>
  </si>
  <si>
    <t>DTN1454120072</t>
  </si>
  <si>
    <t>Vương Văn Hải</t>
  </si>
  <si>
    <t>DTN1653040002</t>
  </si>
  <si>
    <t>Trịnh Thị Hằng</t>
  </si>
  <si>
    <t>DTN1554290041</t>
  </si>
  <si>
    <t>Nguyễn Thị Hồng Hạnh</t>
  </si>
  <si>
    <t>DTN1653050295</t>
  </si>
  <si>
    <t>Phùng Thiên Hậu</t>
  </si>
  <si>
    <t>DTN1653050252</t>
  </si>
  <si>
    <t>Thái Duy Hậu</t>
  </si>
  <si>
    <t>DTN1653170040</t>
  </si>
  <si>
    <t>Chíu Thị Hiền</t>
  </si>
  <si>
    <t>DTN1553050085</t>
  </si>
  <si>
    <t>Lưu văn Hiếu</t>
  </si>
  <si>
    <t>DTN1353050058</t>
  </si>
  <si>
    <t>Đinh Thị Huế</t>
  </si>
  <si>
    <t>DTN1653110009</t>
  </si>
  <si>
    <t>Cao Mạnh Hùng</t>
  </si>
  <si>
    <t>DTN1553050102</t>
  </si>
  <si>
    <t>Hoàng Mạnh Hùng</t>
  </si>
  <si>
    <t>DTN1553170014</t>
  </si>
  <si>
    <t>Trần Tuấn Hùng</t>
  </si>
  <si>
    <t>DTN1553050106</t>
  </si>
  <si>
    <t>Bàn Thị Quỳnh Hương</t>
  </si>
  <si>
    <t>DTN1653060003</t>
  </si>
  <si>
    <t>Phạm Ngọc Huyền</t>
  </si>
  <si>
    <t>DTN1553040117</t>
  </si>
  <si>
    <t>Đặng Minh Khôi</t>
  </si>
  <si>
    <t>DTN1558510025</t>
  </si>
  <si>
    <t>Hà Đức Lâm</t>
  </si>
  <si>
    <t>DTN17530A0008</t>
  </si>
  <si>
    <t>Nông Mã Lâm</t>
  </si>
  <si>
    <t>DTN1553050137</t>
  </si>
  <si>
    <t>Hoàng Diệu Linh</t>
  </si>
  <si>
    <t>DTN18LT4120003</t>
  </si>
  <si>
    <t>Phùng Thị Loan</t>
  </si>
  <si>
    <t>DTN1653170030</t>
  </si>
  <si>
    <t>Lê Ngọc Long</t>
  </si>
  <si>
    <t>DTN1553050148</t>
  </si>
  <si>
    <t>Nguyễn Hoàng Luân</t>
  </si>
  <si>
    <t>DTN1553050151</t>
  </si>
  <si>
    <t>Nguyễn Văn Lương</t>
  </si>
  <si>
    <t>DTN1653050143</t>
  </si>
  <si>
    <t>Hoàng Hoài Nam</t>
  </si>
  <si>
    <t>DTN1658510025</t>
  </si>
  <si>
    <t>Đỗ Văn Ngọc</t>
  </si>
  <si>
    <t>DTN1553050174</t>
  </si>
  <si>
    <t>Ngô Thị Ngọc</t>
  </si>
  <si>
    <t>DTN1658510005</t>
  </si>
  <si>
    <t>Nguyễn Thị Ngọc</t>
  </si>
  <si>
    <t>DTN1653040190</t>
  </si>
  <si>
    <t>Nguyễn Thị Ninh</t>
  </si>
  <si>
    <t>DTN18LT4120002</t>
  </si>
  <si>
    <t>Sừng Á Hải</t>
  </si>
  <si>
    <t>DTN1453110102</t>
  </si>
  <si>
    <t>Nguyễn Đắc Nguyên</t>
  </si>
  <si>
    <t>DTN1553050176</t>
  </si>
  <si>
    <t>Vũ Thảo Nguyên</t>
  </si>
  <si>
    <t>DTN17LT4120001</t>
  </si>
  <si>
    <t>Nguyễn Đình Nhân</t>
  </si>
  <si>
    <t>DTN1653110041</t>
  </si>
  <si>
    <t>Đặng Thị Nhung</t>
  </si>
  <si>
    <t>DTN1658510013</t>
  </si>
  <si>
    <t>Hoàng Hồng Nhung</t>
  </si>
  <si>
    <t>DTN1653040031</t>
  </si>
  <si>
    <t>Phạm Thị Mỹ Phương</t>
  </si>
  <si>
    <t>DTN1658520001</t>
  </si>
  <si>
    <t>Nguyễn Hữu Quyền</t>
  </si>
  <si>
    <t>DTN1553050202</t>
  </si>
  <si>
    <t>Đỗ Phúc Quyết</t>
  </si>
  <si>
    <t>DTN1553040137</t>
  </si>
  <si>
    <t>Nguyễn Thị Quỳnh</t>
  </si>
  <si>
    <t>DTN1653110014</t>
  </si>
  <si>
    <t>Phạm Như Quỳnh</t>
  </si>
  <si>
    <t>DTN1553040149</t>
  </si>
  <si>
    <t>Ma Ngọc Sơn</t>
  </si>
  <si>
    <t>Bỏ thi</t>
  </si>
  <si>
    <t>DTN1554110058</t>
  </si>
  <si>
    <t>Tẩn A Sơn</t>
  </si>
  <si>
    <t>DTN1554110059</t>
  </si>
  <si>
    <t>Giàng Thị Sủa</t>
  </si>
  <si>
    <t>DTN1653050010</t>
  </si>
  <si>
    <t>Phạm Thị Thanh Tâm</t>
  </si>
  <si>
    <t>DTN1653110003</t>
  </si>
  <si>
    <t>Nguyễn Trần Thành</t>
  </si>
  <si>
    <t>DTN1653160026</t>
  </si>
  <si>
    <t>Nguyễn Văn Thành</t>
  </si>
  <si>
    <t>DTN1653050153</t>
  </si>
  <si>
    <t>Nguyễn Thị Thao</t>
  </si>
  <si>
    <t>DTN1653040087</t>
  </si>
  <si>
    <t>Dương Thị Thảo</t>
  </si>
  <si>
    <t>DTN18LT4120007</t>
  </si>
  <si>
    <t>Ngô mai Thảo</t>
  </si>
  <si>
    <t>DTN1653050026</t>
  </si>
  <si>
    <t>Trịnh Minh Phương Thảo</t>
  </si>
  <si>
    <t>DTN1453160057</t>
  </si>
  <si>
    <t>Lê Đức Thịnh</t>
  </si>
  <si>
    <t>DTN1654120083</t>
  </si>
  <si>
    <t>Nguyễn Xuân Thịnh</t>
  </si>
  <si>
    <t>DTN1553050234</t>
  </si>
  <si>
    <t>Nguyễn Thị Thư</t>
  </si>
  <si>
    <t>DTN1653050370</t>
  </si>
  <si>
    <t>Vi Thị Thùy</t>
  </si>
  <si>
    <t>DTN1553050250</t>
  </si>
  <si>
    <t>Lương Thị Lệ Thủy</t>
  </si>
  <si>
    <t>DTN18LT4120008</t>
  </si>
  <si>
    <t>Nguyễn Duy Tiến</t>
  </si>
  <si>
    <t>DTN1753050093</t>
  </si>
  <si>
    <t>Thân Trọng Tiến</t>
  </si>
  <si>
    <t>DTN1553170029</t>
  </si>
  <si>
    <t>Nguyễn Thị Tình</t>
  </si>
  <si>
    <t>DTN1353070049</t>
  </si>
  <si>
    <t>Trần Đức Toàn</t>
  </si>
  <si>
    <t>DTN1554120231</t>
  </si>
  <si>
    <t>Nông Thị Trà</t>
  </si>
  <si>
    <t>DTN1653170020</t>
  </si>
  <si>
    <t>Đào Thị Kiều Trinh</t>
  </si>
  <si>
    <t>DTN1553050263</t>
  </si>
  <si>
    <t>Trần Thị Trinh</t>
  </si>
  <si>
    <t>DTN1553170032</t>
  </si>
  <si>
    <t>Nguyễn Quang Trung</t>
  </si>
  <si>
    <t>DTN1658510006</t>
  </si>
  <si>
    <t>Đoàn Nguyễn Anh Tú</t>
  </si>
  <si>
    <t>DTN1654120056</t>
  </si>
  <si>
    <t>Nguyễn Hồng Việt</t>
  </si>
  <si>
    <t>DTN1654140021</t>
  </si>
  <si>
    <t>Đinh Hải Yến</t>
  </si>
  <si>
    <t xml:space="preserve">       ĐẠI HỌC THÁI NGUYÊN</t>
  </si>
  <si>
    <t>DANH SÁCH THÍ SINH DỰ THI ỨNG DỤNG CÔNG NGHỆ THÔNG TIN CƠ BẢN</t>
  </si>
  <si>
    <t>(Kèm theo Quyết định số         /QĐ-ĐHNL-NNTH ngày        /       /201    của Hiệu trưởng Trường ĐHNL)</t>
  </si>
  <si>
    <t>STT</t>
  </si>
  <si>
    <t>Dân tộc</t>
  </si>
  <si>
    <t>Nguyễn Quốc</t>
  </si>
  <si>
    <t>Ân</t>
  </si>
  <si>
    <t>12/11/1997</t>
  </si>
  <si>
    <t>CNSH48</t>
  </si>
  <si>
    <t>Ma Doãn Tùng</t>
  </si>
  <si>
    <t>08/09/1997</t>
  </si>
  <si>
    <t>LN47</t>
  </si>
  <si>
    <t>04/07/1998</t>
  </si>
  <si>
    <t>KHMT48</t>
  </si>
  <si>
    <t>Trần Thị Lan</t>
  </si>
  <si>
    <t>26/08/1998</t>
  </si>
  <si>
    <t>QLTNTN&amp;DLST48</t>
  </si>
  <si>
    <t>Công</t>
  </si>
  <si>
    <t>12/04/1998</t>
  </si>
  <si>
    <t>Phan Mạnh</t>
  </si>
  <si>
    <t>03/10/1991</t>
  </si>
  <si>
    <t>Ngọ Thị</t>
  </si>
  <si>
    <t>Định</t>
  </si>
  <si>
    <t>12/02/1996</t>
  </si>
  <si>
    <t>TY47N01</t>
  </si>
  <si>
    <t>Lưu Mạnh</t>
  </si>
  <si>
    <t>19/07/1998</t>
  </si>
  <si>
    <t>LN48</t>
  </si>
  <si>
    <t>Giả</t>
  </si>
  <si>
    <t>PTNT48</t>
  </si>
  <si>
    <t>Sừng Á</t>
  </si>
  <si>
    <t>03/05/1997</t>
  </si>
  <si>
    <t>Hà nhì</t>
  </si>
  <si>
    <t>LT_QLĐĐ 50</t>
  </si>
  <si>
    <t>Vương Văn</t>
  </si>
  <si>
    <t>25/10/1995</t>
  </si>
  <si>
    <t>DCMTK46N03</t>
  </si>
  <si>
    <t>Trịnh Thị</t>
  </si>
  <si>
    <t>11/09/1998</t>
  </si>
  <si>
    <t>CNTY48POHE</t>
  </si>
  <si>
    <t>08/03/1997</t>
  </si>
  <si>
    <t>Phùng Thiên</t>
  </si>
  <si>
    <t>Hậu</t>
  </si>
  <si>
    <t>22/04/1998</t>
  </si>
  <si>
    <t>Thái Duy</t>
  </si>
  <si>
    <t>28/08/1998</t>
  </si>
  <si>
    <t>CNTY48N03</t>
  </si>
  <si>
    <t>Chíu Thị</t>
  </si>
  <si>
    <t>16/10/1998</t>
  </si>
  <si>
    <t>CNTP48</t>
  </si>
  <si>
    <t>Lưu văn</t>
  </si>
  <si>
    <t>06/08/1997</t>
  </si>
  <si>
    <t>TY47N02</t>
  </si>
  <si>
    <t>Huế</t>
  </si>
  <si>
    <t>30/12/1995</t>
  </si>
  <si>
    <t>KHMTK46N02</t>
  </si>
  <si>
    <t>Cao Mạnh</t>
  </si>
  <si>
    <t>04/05/1998</t>
  </si>
  <si>
    <t>Hoàng Mạnh</t>
  </si>
  <si>
    <t>28/08/1997</t>
  </si>
  <si>
    <t>TY47N03</t>
  </si>
  <si>
    <t>Trần Tuấn</t>
  </si>
  <si>
    <t>01/12/1996</t>
  </si>
  <si>
    <t>CNTP47</t>
  </si>
  <si>
    <t>Bàn Thị Quỳnh</t>
  </si>
  <si>
    <t>10/01/1997</t>
  </si>
  <si>
    <t>Phạm Ngọc</t>
  </si>
  <si>
    <t>22/10/1998</t>
  </si>
  <si>
    <t>Đặng Minh</t>
  </si>
  <si>
    <t>Khôi</t>
  </si>
  <si>
    <t>17/03/1997</t>
  </si>
  <si>
    <t>CNTY47N01</t>
  </si>
  <si>
    <t>Hà Đức</t>
  </si>
  <si>
    <t>11/08/1996</t>
  </si>
  <si>
    <t>QLTN&amp;MT47</t>
  </si>
  <si>
    <t>Nông Mã</t>
  </si>
  <si>
    <t>03/07/1998</t>
  </si>
  <si>
    <t>Hoàng Diệu</t>
  </si>
  <si>
    <t>22/07/1997</t>
  </si>
  <si>
    <t>Phùng Thị</t>
  </si>
  <si>
    <t>28/05/1997</t>
  </si>
  <si>
    <t>06/01/1998</t>
  </si>
  <si>
    <t>Luân</t>
  </si>
  <si>
    <t>21/10/1997</t>
  </si>
  <si>
    <t>25/01/1997</t>
  </si>
  <si>
    <t>Hoàng Hoài</t>
  </si>
  <si>
    <t>16/05/1998</t>
  </si>
  <si>
    <t>Đỗ Văn</t>
  </si>
  <si>
    <t>Ngọc</t>
  </si>
  <si>
    <t>04/01/1998</t>
  </si>
  <si>
    <t>Ngô Thị</t>
  </si>
  <si>
    <t>28/07/1996</t>
  </si>
  <si>
    <t>16/04/1998</t>
  </si>
  <si>
    <t>Nguyễn Đắc</t>
  </si>
  <si>
    <t>Nguyên</t>
  </si>
  <si>
    <t>01/05/1996</t>
  </si>
  <si>
    <t>Vũ Thảo</t>
  </si>
  <si>
    <t>01/04/1997</t>
  </si>
  <si>
    <t>Nguyễn Đình</t>
  </si>
  <si>
    <t>Nhân</t>
  </si>
  <si>
    <t>26/12/1992</t>
  </si>
  <si>
    <t>LTQLDD49</t>
  </si>
  <si>
    <t>Đặng Thị</t>
  </si>
  <si>
    <t>28/11/1998</t>
  </si>
  <si>
    <t>Hoàng Hồng</t>
  </si>
  <si>
    <t>30/07/1998</t>
  </si>
  <si>
    <t>20/12/1997</t>
  </si>
  <si>
    <t>Phạm Thị Mỹ</t>
  </si>
  <si>
    <t>22/05/1998</t>
  </si>
  <si>
    <t>Nguyễn Hữu</t>
  </si>
  <si>
    <t>Đỗ Phúc</t>
  </si>
  <si>
    <t>05/09/1997</t>
  </si>
  <si>
    <t>Phạm Như</t>
  </si>
  <si>
    <t>22/01/1998</t>
  </si>
  <si>
    <t>Ma Ngọc</t>
  </si>
  <si>
    <t>08/02/1997</t>
  </si>
  <si>
    <t>QLTNR47N01</t>
  </si>
  <si>
    <t>Vắng</t>
  </si>
  <si>
    <t>Tẩn A</t>
  </si>
  <si>
    <t>02/08/1996</t>
  </si>
  <si>
    <t>KTNN47N01</t>
  </si>
  <si>
    <t>Giàng Thị</t>
  </si>
  <si>
    <t>Sủa</t>
  </si>
  <si>
    <t>06/06/1997</t>
  </si>
  <si>
    <t>Phạm Thị Thanh</t>
  </si>
  <si>
    <t>Nguyễn Trần</t>
  </si>
  <si>
    <t>06/04/1996</t>
  </si>
  <si>
    <t>QLTNR48</t>
  </si>
  <si>
    <t>Thao</t>
  </si>
  <si>
    <t>14/01/1998</t>
  </si>
  <si>
    <t>Ngô Mai</t>
  </si>
  <si>
    <t>12/12/1997</t>
  </si>
  <si>
    <t>Trịnh Minh Phương</t>
  </si>
  <si>
    <t>Lâm Đồng</t>
  </si>
  <si>
    <t>Lê Đức</t>
  </si>
  <si>
    <t>12/06/1996</t>
  </si>
  <si>
    <t>QLTNRK46N03</t>
  </si>
  <si>
    <t>20/06/1998</t>
  </si>
  <si>
    <t>Thư</t>
  </si>
  <si>
    <t>06/07/1997</t>
  </si>
  <si>
    <t>Vi Thị</t>
  </si>
  <si>
    <t>30/09/1997</t>
  </si>
  <si>
    <t>Lương Thị Lệ</t>
  </si>
  <si>
    <t>24/12/1997</t>
  </si>
  <si>
    <t>Tiến</t>
  </si>
  <si>
    <t>01/08/1996</t>
  </si>
  <si>
    <t xml:space="preserve">Thân Trọng </t>
  </si>
  <si>
    <t>Tình</t>
  </si>
  <si>
    <t>26/11/1997</t>
  </si>
  <si>
    <t>Toàn</t>
  </si>
  <si>
    <t>30/10/1995</t>
  </si>
  <si>
    <t>TT45N03</t>
  </si>
  <si>
    <t>24/05/1997</t>
  </si>
  <si>
    <t>QLDD47N01</t>
  </si>
  <si>
    <t>Đào Thị Kiều</t>
  </si>
  <si>
    <t>Trinh</t>
  </si>
  <si>
    <t>28/10/1998</t>
  </si>
  <si>
    <t>18/02/1997</t>
  </si>
  <si>
    <t>23/11/1996</t>
  </si>
  <si>
    <t>Đoàn Nguyễn Anh</t>
  </si>
  <si>
    <t>Việt</t>
  </si>
  <si>
    <t>15/04/1998</t>
  </si>
  <si>
    <t>QLDD48N02</t>
  </si>
  <si>
    <t>Đinh Hải</t>
  </si>
  <si>
    <t>05/11/1998</t>
  </si>
  <si>
    <t xml:space="preserve"> </t>
  </si>
  <si>
    <t>DTN1253180088</t>
  </si>
  <si>
    <t>Đỗ Thị Tuyết</t>
  </si>
  <si>
    <t>08/05/1994</t>
  </si>
  <si>
    <t>DCMT44N01</t>
  </si>
  <si>
    <t>DTN1653110049</t>
  </si>
  <si>
    <t>12/07/1997</t>
  </si>
  <si>
    <t>DTN1663160007</t>
  </si>
  <si>
    <t>Sáng</t>
  </si>
  <si>
    <t>17/07/1994</t>
  </si>
  <si>
    <t>LTQLTNR48</t>
  </si>
  <si>
    <t>DTN1553040127</t>
  </si>
  <si>
    <t>Lam</t>
  </si>
  <si>
    <t>15/05/1997</t>
  </si>
  <si>
    <t>DTN1453110070</t>
  </si>
  <si>
    <t>Lăng Đức</t>
  </si>
  <si>
    <t>Huỳnh</t>
  </si>
  <si>
    <t>18/09/1996</t>
  </si>
  <si>
    <t>DTN1653060016</t>
  </si>
  <si>
    <t>Lãnh Quang</t>
  </si>
  <si>
    <t>Kiến</t>
  </si>
  <si>
    <t>16/06/1998</t>
  </si>
  <si>
    <t>DTN16530A0086</t>
  </si>
  <si>
    <t>Lầu Pó</t>
  </si>
  <si>
    <t>Chua</t>
  </si>
  <si>
    <t>11/09/1997</t>
  </si>
  <si>
    <t>DTN1654140019</t>
  </si>
  <si>
    <t>Lý A</t>
  </si>
  <si>
    <t>Của</t>
  </si>
  <si>
    <t>DTN1653060013</t>
  </si>
  <si>
    <t>Ma Thị Thùy</t>
  </si>
  <si>
    <t>Nết</t>
  </si>
  <si>
    <t>DTN1553070047</t>
  </si>
  <si>
    <t>Nguyễn Đức</t>
  </si>
  <si>
    <t>20/06/1997</t>
  </si>
  <si>
    <t>TT47POHEN02</t>
  </si>
  <si>
    <t>DTN1553050166</t>
  </si>
  <si>
    <t>Nguyễn Hải</t>
  </si>
  <si>
    <t>17/10/1997</t>
  </si>
  <si>
    <t>TY47N04</t>
  </si>
  <si>
    <t>DTN1663110006</t>
  </si>
  <si>
    <t>Nguyễn Phương</t>
  </si>
  <si>
    <t>Đông</t>
  </si>
  <si>
    <t>05/06/1994</t>
  </si>
  <si>
    <t>LTKHMT48</t>
  </si>
  <si>
    <t>DTN1558510003</t>
  </si>
  <si>
    <t>Ba</t>
  </si>
  <si>
    <t>19/02/1997</t>
  </si>
  <si>
    <t>DTN1353170031</t>
  </si>
  <si>
    <t>20/05/1994</t>
  </si>
  <si>
    <t>CNTP45</t>
  </si>
  <si>
    <t>DTN1453050050</t>
  </si>
  <si>
    <t>22/07/1996</t>
  </si>
  <si>
    <t>DTN17VB2306008</t>
  </si>
  <si>
    <t>Nông Thanh</t>
  </si>
  <si>
    <t>Oai</t>
  </si>
  <si>
    <t>15/01/1989</t>
  </si>
  <si>
    <t>VB2 Lâm nghiệp 49</t>
  </si>
  <si>
    <t>DTN1553110008</t>
  </si>
  <si>
    <t>Trần Minh</t>
  </si>
  <si>
    <t>Chuyên</t>
  </si>
  <si>
    <t>20/01/1997</t>
  </si>
  <si>
    <t>KHMT47N02</t>
  </si>
  <si>
    <t>DTN1354120012</t>
  </si>
  <si>
    <t>Trần Ngọc</t>
  </si>
  <si>
    <t>02/03/1995</t>
  </si>
  <si>
    <t>DCMTK46N01</t>
  </si>
  <si>
    <t>DTN1653160014</t>
  </si>
  <si>
    <t>Vi Quang</t>
  </si>
  <si>
    <t>11/11/1997</t>
  </si>
  <si>
    <t>DTN1353110199</t>
  </si>
  <si>
    <t>Nguyện</t>
  </si>
  <si>
    <t>16/08/1995</t>
  </si>
  <si>
    <t>KHMTK46N03</t>
  </si>
  <si>
    <t>KỲ THI ỨNG DỤNG CÔNG NGHỆ THÔNG TIN CƠ BẢN</t>
  </si>
  <si>
    <t>CÔNG NHẬN KẾT QUẢ THI VÀ CẤP CHỨNG NHẬN ỨNG DỤNG CNTT CƠ BẢN</t>
  </si>
  <si>
    <t>Đinh Thị Thanh Uyên</t>
  </si>
  <si>
    <t>Nguyễn Ngọc Lan</t>
  </si>
  <si>
    <t>Đặng Thái Sơn</t>
  </si>
  <si>
    <t>BIÊN BẢN TỔNG HỢP ĐIỂM THEO PHÁCH BÀI THI THỰC HÀNH</t>
  </si>
  <si>
    <t>Độc lập – Tự do – Hạnh phúc</t>
  </si>
  <si>
    <t>ThS.</t>
  </si>
  <si>
    <t>- Trưởng Ban chấm thi</t>
  </si>
  <si>
    <t xml:space="preserve">- Thư ký Ban chấm thi </t>
  </si>
  <si>
    <t>- Thanh tra chấm thi</t>
  </si>
  <si>
    <t>Và các thành viên của ban chấm chấm thi.</t>
  </si>
  <si>
    <t>Kết quả như sau:</t>
  </si>
  <si>
    <t>Hôm nay, ngày 25/9/2019, tại PM 201 - Trung tâm NNTH Ứng dụng, chúng tôi gồm:</t>
  </si>
  <si>
    <t>Đã tiến hành tổng hợp điểm theo phách bài thi thực hành Ứng dụng công nghệ thông tin</t>
  </si>
  <si>
    <t>Ngày thi 21/9/2019 - Đối tượng Sinh viên - Địa điểm thi: Trường Đại học Nông Lâm</t>
  </si>
  <si>
    <t>1.</t>
  </si>
  <si>
    <t>2.</t>
  </si>
  <si>
    <t>3.</t>
  </si>
  <si>
    <r>
      <t xml:space="preserve">Cuộc họp kết thúc vào </t>
    </r>
    <r>
      <rPr>
        <sz val="13"/>
        <color rgb="FFFF0000"/>
        <rFont val="Times New Roman"/>
        <family val="1"/>
      </rPr>
      <t xml:space="preserve">hồi 11 giờ 30 phút </t>
    </r>
    <r>
      <rPr>
        <sz val="13"/>
        <color theme="1"/>
        <rFont val="Times New Roman"/>
        <family val="1"/>
      </rPr>
      <t xml:space="preserve">cùng ngày. Biên bản đã được thông qua cuộc </t>
    </r>
  </si>
  <si>
    <t xml:space="preserve"> không có bất thường xảy ra trong quá trình chấm thi. </t>
  </si>
  <si>
    <r>
      <rPr>
        <b/>
        <sz val="13"/>
        <color theme="1"/>
        <rFont val="Times New Roman"/>
        <family val="1"/>
      </rPr>
      <t xml:space="preserve">Kết luận cuộc họp: </t>
    </r>
    <r>
      <rPr>
        <sz val="13"/>
        <color theme="1"/>
        <rFont val="Times New Roman"/>
        <family val="1"/>
      </rPr>
      <t>Công tác chấm thi diễn ra an toàn nghiêm túc, đúng quy định,</t>
    </r>
  </si>
  <si>
    <t xml:space="preserve">họp và lập thành 03 bản: 01 bản chuyển ban đề thi, làm phách ghép điểm; 01 bản báo cáo Chủ </t>
  </si>
  <si>
    <t>tịch hội đồng thi; 01 bản lưu hồ sơ hội đồng thi.</t>
  </si>
  <si>
    <t>Trưởng ban đề thi, làm phách</t>
  </si>
  <si>
    <t>TS. Trần Thị Thanh Tâm</t>
  </si>
  <si>
    <t>Cán bộ làm phách</t>
  </si>
  <si>
    <t>- Trưởng Ban đề thi, làm phách</t>
  </si>
  <si>
    <t>- Phó Ban đề thi, làm phách</t>
  </si>
  <si>
    <t>- Làm phách bài thi thực hành</t>
  </si>
  <si>
    <t>Đã tiến hành ghép phách bài thi thực hành Ứng dụng công nghệ thông tin cơ bản</t>
  </si>
  <si>
    <t>ThS. Lê Minh Toàn</t>
  </si>
  <si>
    <t>ThS. Ngô Thị Ánh Ngọc</t>
  </si>
  <si>
    <t>Hôm nay, ngày 25/9/2019, tại phòng họp phòng Quản lý chất lượng, chúng tôi gồm:</t>
  </si>
  <si>
    <t>Số 
phách</t>
  </si>
  <si>
    <t>Số</t>
  </si>
  <si>
    <t>Chữ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</si>
  <si>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</si>
  <si>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</si>
  <si>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</si>
  <si>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</si>
  <si>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</si>
  <si>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</si>
  <si>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</si>
  <si>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</si>
  <si>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</si>
  <si>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</si>
  <si>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</si>
  <si>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</si>
  <si>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</si>
  <si>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</si>
  <si>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</si>
  <si>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</si>
  <si>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</si>
  <si>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</si>
  <si>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</si>
  <si>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</si>
  <si>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</si>
  <si>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</si>
  <si>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</si>
  <si>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</si>
  <si>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</si>
  <si>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</si>
  <si>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</si>
  <si>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</si>
  <si>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</si>
  <si>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</si>
  <si>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</si>
  <si>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</si>
  <si>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</si>
  <si>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</si>
  <si>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</si>
  <si>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</si>
  <si>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</si>
  <si>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</si>
  <si>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</si>
  <si>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</si>
  <si>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</si>
  <si>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</si>
  <si>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</si>
  <si>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</si>
  <si>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</si>
  <si>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</si>
  <si>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</si>
  <si>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</si>
  <si>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</si>
  <si>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</si>
  <si>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</si>
  <si>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</si>
  <si>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</si>
  <si>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</si>
  <si>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</si>
  <si>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</si>
  <si>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</si>
  <si>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</si>
  <si>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</si>
  <si>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</si>
  <si>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</si>
  <si>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</si>
  <si>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/>
  </si>
  <si>
    <t>63</t>
  </si>
  <si>
    <t>Thân Trọng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</si>
  <si>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</si>
  <si>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</si>
  <si>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</si>
  <si>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</si>
  <si>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</si>
  <si>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</si>
  <si>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</si>
  <si>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</si>
  <si>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</si>
  <si>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 xml:space="preserve">BIÊN BẢN TỔNG HỢP ĐIỂM PHẦN THI THỰC HÀNH </t>
  </si>
  <si>
    <t>thành 02 bản: 01 bản chuyển Hội đồng thi, 01 bản lưu phòng Quản lý chất lượng.</t>
  </si>
  <si>
    <r>
      <t xml:space="preserve">Cuộc họp kết thúc vào </t>
    </r>
    <r>
      <rPr>
        <sz val="13"/>
        <color rgb="FFFF0000"/>
        <rFont val="Times New Roman"/>
        <family val="1"/>
      </rPr>
      <t xml:space="preserve">hồi 15 giờ 30 phút </t>
    </r>
    <r>
      <rPr>
        <sz val="13"/>
        <color theme="1"/>
        <rFont val="Times New Roman"/>
        <family val="1"/>
      </rPr>
      <t xml:space="preserve">cùng ngày. Biên bản đã được thông qua cuộc họp và lập </t>
    </r>
  </si>
  <si>
    <t>Ghi
chú</t>
  </si>
  <si>
    <t>Số thí sinh đăng ký dự thi:</t>
  </si>
  <si>
    <t>Số thí sinh dự thi:</t>
  </si>
  <si>
    <t>Số thí sinh vắng thi:</t>
  </si>
  <si>
    <t>Số thí sinh đạt chứng chỉ:</t>
  </si>
  <si>
    <t>TỔNG HỢP ĐIỂM THI ỨNG DỤNG CÔNG NGHỆ THÔNG TIN CƠ BẢN</t>
  </si>
  <si>
    <t>Số thí sinh không đạt:</t>
  </si>
  <si>
    <t>Số thí sinh vi phạm nội quy: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</si>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</sst>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</numFmts>
  <fonts count="7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163"/>
    </font>
    <font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Times New Roman"/>
      <family val="2"/>
    </font>
    <font>
      <b/>
      <sz val="13"/>
      <color indexed="8"/>
      <name val="Times New Roman"/>
      <family val="1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u/>
      <sz val="10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4"/>
      <color theme="1"/>
      <name val=".VnTime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2"/>
      <charset val="163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u/>
      <sz val="12"/>
      <color indexed="8"/>
      <name val="Times New Roman"/>
      <family val="1"/>
    </font>
    <font>
      <u/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name val="Times New Roman"/>
      <family val="1"/>
    </font>
    <font>
      <sz val="14"/>
      <color indexed="8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b/>
      <i/>
      <sz val="13"/>
      <color theme="1"/>
      <name val="Times New Roman"/>
      <family val="1"/>
    </font>
    <font>
      <sz val="10"/>
      <color indexed="8"/>
      <name val="Arial"/>
      <family val="2"/>
      <charset val="163"/>
    </font>
    <font>
      <b/>
      <u/>
      <sz val="10"/>
      <color indexed="8"/>
      <name val="Times New Roman"/>
      <family val="1"/>
    </font>
    <font>
      <sz val="13"/>
      <color indexed="8"/>
      <name val="Arial"/>
      <family val="2"/>
    </font>
    <font>
      <i/>
      <sz val="12"/>
      <name val="Times New Roman"/>
      <family val="1"/>
    </font>
    <font>
      <b/>
      <sz val="10"/>
      <color indexed="8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3"/>
      <color rgb="FFC00000"/>
      <name val="Times New Roman"/>
      <family val="1"/>
    </font>
    <font>
      <sz val="13"/>
      <name val="Arial"/>
      <family val="2"/>
    </font>
    <font>
      <b/>
      <i/>
      <sz val="13"/>
      <name val="Times New Roman"/>
      <family val="1"/>
    </font>
    <font>
      <sz val="13"/>
      <color theme="0"/>
      <name val="Times New Roman"/>
      <family val="1"/>
    </font>
    <font>
      <b/>
      <sz val="13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18" fillId="0" borderId="0"/>
    <xf numFmtId="0" fontId="29" fillId="0" borderId="0"/>
    <xf numFmtId="0" fontId="1" fillId="0" borderId="0"/>
    <xf numFmtId="43" fontId="4" fillId="0" borderId="0" applyFont="0" applyFill="0" applyBorder="0" applyAlignment="0" applyProtection="0"/>
    <xf numFmtId="0" fontId="3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</cellStyleXfs>
  <cellXfs count="26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left" vertical="center"/>
    </xf>
    <xf numFmtId="14" fontId="13" fillId="2" borderId="0" xfId="0" applyNumberFormat="1" applyFont="1" applyFill="1" applyBorder="1" applyAlignment="1" applyProtection="1">
      <alignment horizontal="right" vertical="center"/>
    </xf>
    <xf numFmtId="164" fontId="13" fillId="2" borderId="0" xfId="3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43" fontId="40" fillId="2" borderId="0" xfId="9" applyFont="1" applyFill="1" applyAlignment="1">
      <alignment horizontal="center" vertical="center"/>
    </xf>
    <xf numFmtId="43" fontId="30" fillId="2" borderId="0" xfId="9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32" fillId="2" borderId="0" xfId="0" applyNumberFormat="1" applyFont="1" applyFill="1" applyBorder="1" applyAlignment="1" applyProtection="1">
      <alignment horizontal="center" vertical="center"/>
    </xf>
    <xf numFmtId="0" fontId="32" fillId="2" borderId="0" xfId="0" applyNumberFormat="1" applyFont="1" applyFill="1" applyBorder="1" applyAlignment="1" applyProtection="1">
      <alignment horizontal="left" vertical="center"/>
    </xf>
    <xf numFmtId="14" fontId="32" fillId="2" borderId="0" xfId="0" applyNumberFormat="1" applyFont="1" applyFill="1" applyBorder="1" applyAlignment="1" applyProtection="1">
      <alignment horizontal="right" vertical="center"/>
    </xf>
    <xf numFmtId="0" fontId="3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35" fillId="2" borderId="0" xfId="0" applyNumberFormat="1" applyFont="1" applyFill="1" applyBorder="1" applyAlignment="1" applyProtection="1">
      <alignment horizontal="left" vertical="center"/>
    </xf>
    <xf numFmtId="0" fontId="37" fillId="2" borderId="0" xfId="0" applyNumberFormat="1" applyFont="1" applyFill="1" applyBorder="1" applyAlignment="1" applyProtection="1">
      <alignment horizontal="left" vertical="center"/>
    </xf>
    <xf numFmtId="0" fontId="36" fillId="2" borderId="0" xfId="0" applyNumberFormat="1" applyFont="1" applyFill="1" applyBorder="1" applyAlignment="1" applyProtection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 vertical="center"/>
    </xf>
    <xf numFmtId="0" fontId="15" fillId="2" borderId="0" xfId="8" applyFont="1" applyFill="1" applyAlignment="1">
      <alignment horizontal="center" vertical="center"/>
    </xf>
    <xf numFmtId="0" fontId="43" fillId="2" borderId="0" xfId="10" applyFont="1" applyFill="1" applyAlignment="1">
      <alignment horizontal="center" vertical="center"/>
    </xf>
    <xf numFmtId="0" fontId="20" fillId="2" borderId="0" xfId="2" applyFont="1" applyFill="1" applyAlignment="1">
      <alignment vertical="center"/>
    </xf>
    <xf numFmtId="0" fontId="24" fillId="2" borderId="0" xfId="2" applyFont="1" applyFill="1" applyAlignment="1">
      <alignment vertical="center"/>
    </xf>
    <xf numFmtId="0" fontId="45" fillId="2" borderId="5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vertical="center" wrapText="1"/>
    </xf>
    <xf numFmtId="166" fontId="45" fillId="2" borderId="5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166" fontId="30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vertical="center"/>
    </xf>
    <xf numFmtId="166" fontId="28" fillId="2" borderId="0" xfId="0" applyNumberFormat="1" applyFont="1" applyFill="1" applyAlignment="1">
      <alignment vertical="center"/>
    </xf>
    <xf numFmtId="0" fontId="32" fillId="2" borderId="0" xfId="4" applyNumberFormat="1" applyFont="1" applyFill="1" applyBorder="1" applyAlignment="1" applyProtection="1">
      <alignment vertical="center"/>
    </xf>
    <xf numFmtId="165" fontId="43" fillId="2" borderId="0" xfId="9" applyNumberFormat="1" applyFont="1" applyFill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50" fillId="2" borderId="0" xfId="0" applyFont="1" applyFill="1" applyAlignment="1">
      <alignment vertical="center"/>
    </xf>
    <xf numFmtId="0" fontId="49" fillId="2" borderId="0" xfId="0" applyFont="1" applyFill="1" applyAlignment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165" fontId="45" fillId="2" borderId="0" xfId="3" applyNumberFormat="1" applyFont="1" applyFill="1" applyAlignment="1">
      <alignment vertical="center"/>
    </xf>
    <xf numFmtId="165" fontId="45" fillId="2" borderId="0" xfId="3" quotePrefix="1" applyNumberFormat="1" applyFont="1" applyFill="1" applyAlignment="1">
      <alignment vertical="center"/>
    </xf>
    <xf numFmtId="0" fontId="49" fillId="2" borderId="0" xfId="0" applyFont="1" applyFill="1" applyAlignment="1">
      <alignment vertical="center"/>
    </xf>
    <xf numFmtId="165" fontId="49" fillId="2" borderId="0" xfId="3" applyNumberFormat="1" applyFont="1" applyFill="1" applyAlignment="1">
      <alignment vertical="center"/>
    </xf>
    <xf numFmtId="49" fontId="51" fillId="2" borderId="0" xfId="4" applyNumberFormat="1" applyFont="1" applyFill="1" applyBorder="1" applyAlignment="1" applyProtection="1">
      <alignment horizontal="left" vertical="center"/>
    </xf>
    <xf numFmtId="164" fontId="51" fillId="2" borderId="0" xfId="3" applyFont="1" applyFill="1" applyBorder="1" applyAlignment="1">
      <alignment horizontal="center" vertical="center"/>
    </xf>
    <xf numFmtId="0" fontId="49" fillId="2" borderId="0" xfId="4" applyFont="1" applyFill="1" applyAlignment="1">
      <alignment horizontal="center" vertical="center"/>
    </xf>
    <xf numFmtId="3" fontId="49" fillId="2" borderId="0" xfId="3" applyNumberFormat="1" applyFont="1" applyFill="1" applyAlignment="1">
      <alignment vertical="center"/>
    </xf>
    <xf numFmtId="165" fontId="51" fillId="2" borderId="0" xfId="3" applyNumberFormat="1" applyFont="1" applyFill="1" applyAlignment="1">
      <alignment vertical="center"/>
    </xf>
    <xf numFmtId="0" fontId="51" fillId="2" borderId="0" xfId="4" applyFont="1" applyFill="1" applyAlignment="1">
      <alignment horizontal="center" vertical="center"/>
    </xf>
    <xf numFmtId="0" fontId="49" fillId="2" borderId="0" xfId="0" applyFont="1" applyFill="1" applyAlignment="1">
      <alignment horizontal="right" vertical="center"/>
    </xf>
    <xf numFmtId="0" fontId="41" fillId="0" borderId="5" xfId="0" applyFont="1" applyBorder="1" applyAlignment="1">
      <alignment horizontal="center" vertical="center" wrapText="1"/>
    </xf>
    <xf numFmtId="0" fontId="41" fillId="0" borderId="6" xfId="0" applyFont="1" applyBorder="1" applyAlignment="1">
      <alignment vertical="center" wrapText="1"/>
    </xf>
    <xf numFmtId="0" fontId="41" fillId="0" borderId="7" xfId="0" applyFont="1" applyBorder="1" applyAlignment="1">
      <alignment vertical="center" wrapText="1"/>
    </xf>
    <xf numFmtId="0" fontId="41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22" fontId="41" fillId="0" borderId="5" xfId="0" applyNumberFormat="1" applyFont="1" applyBorder="1" applyAlignment="1">
      <alignment horizontal="center" vertical="center" wrapText="1"/>
    </xf>
    <xf numFmtId="14" fontId="41" fillId="0" borderId="5" xfId="0" applyNumberFormat="1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166" fontId="41" fillId="0" borderId="5" xfId="0" applyNumberFormat="1" applyFont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vertical="center" wrapText="1"/>
    </xf>
    <xf numFmtId="166" fontId="47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4" fontId="47" fillId="2" borderId="5" xfId="0" applyNumberFormat="1" applyFont="1" applyFill="1" applyBorder="1" applyAlignment="1">
      <alignment horizontal="center" vertical="center" wrapText="1"/>
    </xf>
    <xf numFmtId="3" fontId="46" fillId="2" borderId="0" xfId="3" applyNumberFormat="1" applyFont="1" applyFill="1" applyAlignment="1">
      <alignment vertical="center"/>
    </xf>
    <xf numFmtId="3" fontId="49" fillId="2" borderId="0" xfId="3" applyNumberFormat="1" applyFont="1" applyFill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vertical="center"/>
    </xf>
    <xf numFmtId="166" fontId="2" fillId="2" borderId="0" xfId="0" applyNumberFormat="1" applyFont="1" applyFill="1" applyAlignment="1">
      <alignment horizontal="center" vertical="center"/>
    </xf>
    <xf numFmtId="0" fontId="32" fillId="0" borderId="8" xfId="1" applyNumberFormat="1" applyFont="1" applyFill="1" applyBorder="1" applyAlignment="1" applyProtection="1">
      <alignment horizontal="center" vertical="center" wrapText="1"/>
    </xf>
    <xf numFmtId="0" fontId="47" fillId="0" borderId="5" xfId="0" applyFont="1" applyBorder="1" applyAlignment="1">
      <alignment horizontal="center" wrapText="1"/>
    </xf>
    <xf numFmtId="0" fontId="47" fillId="0" borderId="5" xfId="0" applyFont="1" applyBorder="1" applyAlignment="1">
      <alignment wrapText="1"/>
    </xf>
    <xf numFmtId="14" fontId="47" fillId="0" borderId="5" xfId="0" applyNumberFormat="1" applyFont="1" applyBorder="1" applyAlignment="1">
      <alignment horizontal="center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44" fillId="2" borderId="0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21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5" fillId="0" borderId="0" xfId="0" applyFont="1"/>
    <xf numFmtId="0" fontId="40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18" applyFont="1" applyAlignment="1">
      <alignment vertical="center"/>
    </xf>
    <xf numFmtId="0" fontId="1" fillId="0" borderId="0" xfId="12" applyNumberFormat="1" applyFont="1" applyFill="1" applyBorder="1" applyAlignment="1" applyProtection="1">
      <alignment vertical="center"/>
    </xf>
    <xf numFmtId="0" fontId="16" fillId="0" borderId="0" xfId="18" applyNumberFormat="1" applyFont="1" applyFill="1" applyBorder="1" applyAlignment="1" applyProtection="1">
      <alignment vertical="center"/>
    </xf>
    <xf numFmtId="0" fontId="38" fillId="0" borderId="0" xfId="18" applyNumberFormat="1" applyFont="1" applyFill="1" applyBorder="1" applyAlignment="1" applyProtection="1">
      <alignment horizontal="center" vertical="center"/>
    </xf>
    <xf numFmtId="0" fontId="38" fillId="0" borderId="0" xfId="18" applyNumberFormat="1" applyFont="1" applyFill="1" applyBorder="1" applyAlignment="1" applyProtection="1">
      <alignment horizontal="left" vertical="center"/>
    </xf>
    <xf numFmtId="0" fontId="56" fillId="0" borderId="0" xfId="18" applyNumberFormat="1" applyFont="1" applyFill="1" applyBorder="1" applyAlignment="1" applyProtection="1">
      <alignment vertical="center"/>
    </xf>
    <xf numFmtId="0" fontId="60" fillId="0" borderId="0" xfId="12" applyNumberFormat="1" applyFont="1" applyFill="1" applyBorder="1" applyAlignment="1" applyProtection="1">
      <alignment vertical="center"/>
    </xf>
    <xf numFmtId="0" fontId="49" fillId="0" borderId="0" xfId="12" applyFont="1" applyAlignment="1">
      <alignment horizontal="center" vertical="center"/>
    </xf>
    <xf numFmtId="0" fontId="16" fillId="0" borderId="0" xfId="18" applyNumberFormat="1" applyFont="1" applyFill="1" applyBorder="1" applyAlignment="1" applyProtection="1">
      <alignment horizontal="center" vertical="center"/>
    </xf>
    <xf numFmtId="0" fontId="16" fillId="2" borderId="0" xfId="12" applyNumberFormat="1" applyFont="1" applyFill="1" applyBorder="1" applyAlignment="1" applyProtection="1">
      <alignment vertical="center" wrapText="1"/>
    </xf>
    <xf numFmtId="0" fontId="1" fillId="0" borderId="1" xfId="12" applyFont="1" applyBorder="1" applyAlignment="1">
      <alignment horizontal="center" vertical="center"/>
    </xf>
    <xf numFmtId="0" fontId="16" fillId="0" borderId="1" xfId="12" applyNumberFormat="1" applyFont="1" applyFill="1" applyBorder="1" applyAlignment="1" applyProtection="1">
      <alignment horizontal="center" vertical="center"/>
    </xf>
    <xf numFmtId="0" fontId="16" fillId="0" borderId="1" xfId="12" applyNumberFormat="1" applyFont="1" applyFill="1" applyBorder="1" applyAlignment="1" applyProtection="1">
      <alignment horizontal="left" vertical="center"/>
    </xf>
    <xf numFmtId="0" fontId="1" fillId="0" borderId="0" xfId="12" applyFont="1" applyAlignment="1">
      <alignment vertical="center"/>
    </xf>
    <xf numFmtId="0" fontId="1" fillId="3" borderId="1" xfId="12" applyFont="1" applyFill="1" applyBorder="1" applyAlignment="1">
      <alignment horizontal="center" vertical="center"/>
    </xf>
    <xf numFmtId="0" fontId="16" fillId="3" borderId="1" xfId="12" applyNumberFormat="1" applyFont="1" applyFill="1" applyBorder="1" applyAlignment="1" applyProtection="1">
      <alignment horizontal="center" vertical="center"/>
    </xf>
    <xf numFmtId="0" fontId="16" fillId="3" borderId="1" xfId="12" applyNumberFormat="1" applyFont="1" applyFill="1" applyBorder="1" applyAlignment="1" applyProtection="1">
      <alignment horizontal="left" vertical="center"/>
    </xf>
    <xf numFmtId="0" fontId="1" fillId="3" borderId="0" xfId="12" applyFont="1" applyFill="1" applyAlignment="1">
      <alignment vertical="center"/>
    </xf>
    <xf numFmtId="0" fontId="17" fillId="0" borderId="1" xfId="12" applyNumberFormat="1" applyFont="1" applyFill="1" applyBorder="1" applyAlignment="1" applyProtection="1">
      <alignment horizontal="center" vertical="center"/>
    </xf>
    <xf numFmtId="0" fontId="1" fillId="0" borderId="0" xfId="12" applyAlignment="1">
      <alignment vertical="center"/>
    </xf>
    <xf numFmtId="0" fontId="1" fillId="0" borderId="0" xfId="12" applyNumberFormat="1" applyFont="1" applyFill="1" applyBorder="1" applyAlignment="1" applyProtection="1">
      <alignment horizontal="center" vertical="center"/>
    </xf>
    <xf numFmtId="0" fontId="45" fillId="2" borderId="0" xfId="0" applyNumberFormat="1" applyFont="1" applyFill="1" applyBorder="1" applyAlignment="1" applyProtection="1">
      <alignment horizontal="center" vertical="center"/>
    </xf>
    <xf numFmtId="0" fontId="45" fillId="0" borderId="1" xfId="0" applyNumberFormat="1" applyFont="1" applyFill="1" applyBorder="1" applyAlignment="1" applyProtection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43" fontId="44" fillId="2" borderId="0" xfId="9" applyFont="1" applyFill="1" applyAlignment="1">
      <alignment horizontal="center" vertical="center"/>
    </xf>
    <xf numFmtId="37" fontId="44" fillId="2" borderId="0" xfId="9" applyNumberFormat="1" applyFont="1" applyFill="1" applyBorder="1" applyAlignment="1">
      <alignment horizontal="right" vertical="center"/>
    </xf>
    <xf numFmtId="43" fontId="44" fillId="2" borderId="0" xfId="9" applyFont="1" applyFill="1" applyBorder="1" applyAlignment="1">
      <alignment horizontal="center" vertical="center"/>
    </xf>
    <xf numFmtId="43" fontId="43" fillId="2" borderId="0" xfId="9" applyFont="1" applyFill="1" applyBorder="1" applyAlignment="1">
      <alignment horizontal="center" vertical="center"/>
    </xf>
    <xf numFmtId="43" fontId="43" fillId="2" borderId="0" xfId="9" applyFont="1" applyFill="1" applyAlignment="1">
      <alignment horizontal="center" vertical="center"/>
    </xf>
    <xf numFmtId="0" fontId="63" fillId="0" borderId="0" xfId="0" applyFont="1"/>
    <xf numFmtId="0" fontId="63" fillId="0" borderId="0" xfId="0" applyFont="1" applyAlignment="1">
      <alignment horizontal="center"/>
    </xf>
    <xf numFmtId="0" fontId="64" fillId="0" borderId="0" xfId="0" applyFont="1"/>
    <xf numFmtId="0" fontId="45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5" fillId="2" borderId="1" xfId="0" applyNumberFormat="1" applyFont="1" applyFill="1" applyBorder="1" applyAlignment="1" applyProtection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6" fillId="2" borderId="0" xfId="0" applyNumberFormat="1" applyFont="1" applyFill="1" applyBorder="1" applyAlignment="1" applyProtection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quotePrefix="1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 wrapText="1"/>
    </xf>
    <xf numFmtId="0" fontId="51" fillId="2" borderId="0" xfId="0" applyFont="1" applyFill="1" applyAlignment="1">
      <alignment horizontal="center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6" fillId="0" borderId="1" xfId="12" applyFont="1" applyBorder="1" applyAlignment="1">
      <alignment horizontal="center" vertical="center"/>
    </xf>
    <xf numFmtId="0" fontId="16" fillId="3" borderId="1" xfId="12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46" fillId="2" borderId="0" xfId="0" applyNumberFormat="1" applyFont="1" applyFill="1" applyBorder="1" applyAlignment="1" applyProtection="1">
      <alignment horizontal="right" vertical="center"/>
    </xf>
    <xf numFmtId="0" fontId="43" fillId="0" borderId="0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6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66" fillId="0" borderId="1" xfId="0" applyNumberFormat="1" applyFont="1" applyFill="1" applyBorder="1" applyAlignment="1" applyProtection="1">
      <alignment vertical="center"/>
    </xf>
    <xf numFmtId="0" fontId="16" fillId="0" borderId="1" xfId="0" applyFont="1" applyBorder="1" applyAlignment="1">
      <alignment vertical="center"/>
    </xf>
    <xf numFmtId="0" fontId="16" fillId="3" borderId="1" xfId="0" applyNumberFormat="1" applyFont="1" applyFill="1" applyBorder="1" applyAlignment="1" applyProtection="1">
      <alignment horizontal="center" vertical="center"/>
    </xf>
    <xf numFmtId="0" fontId="16" fillId="3" borderId="1" xfId="0" applyNumberFormat="1" applyFont="1" applyFill="1" applyBorder="1" applyAlignment="1" applyProtection="1">
      <alignment vertical="center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>
      <alignment vertical="center"/>
    </xf>
    <xf numFmtId="165" fontId="49" fillId="2" borderId="0" xfId="3" applyNumberFormat="1" applyFont="1" applyFill="1" applyAlignment="1">
      <alignment horizontal="center" vertical="center"/>
    </xf>
    <xf numFmtId="165" fontId="46" fillId="2" borderId="0" xfId="3" applyNumberFormat="1" applyFont="1" applyFill="1" applyAlignment="1">
      <alignment horizontal="center" vertical="center"/>
    </xf>
    <xf numFmtId="0" fontId="67" fillId="2" borderId="0" xfId="0" applyFont="1" applyFill="1" applyAlignment="1">
      <alignment horizontal="center" vertical="center"/>
    </xf>
    <xf numFmtId="3" fontId="68" fillId="2" borderId="0" xfId="3" applyNumberFormat="1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166" fontId="56" fillId="2" borderId="0" xfId="0" applyNumberFormat="1" applyFont="1" applyFill="1" applyAlignment="1">
      <alignment vertical="center"/>
    </xf>
    <xf numFmtId="166" fontId="46" fillId="2" borderId="0" xfId="0" applyNumberFormat="1" applyFont="1" applyFill="1" applyAlignment="1">
      <alignment vertical="center"/>
    </xf>
    <xf numFmtId="0" fontId="69" fillId="2" borderId="0" xfId="0" applyNumberFormat="1" applyFont="1" applyFill="1" applyBorder="1" applyAlignment="1" applyProtection="1">
      <alignment vertical="center"/>
    </xf>
    <xf numFmtId="166" fontId="49" fillId="2" borderId="0" xfId="0" applyNumberFormat="1" applyFont="1" applyFill="1" applyAlignment="1">
      <alignment horizontal="center" vertical="center"/>
    </xf>
    <xf numFmtId="165" fontId="71" fillId="2" borderId="0" xfId="3" quotePrefix="1" applyNumberFormat="1" applyFont="1" applyFill="1" applyAlignment="1">
      <alignment vertical="center"/>
    </xf>
    <xf numFmtId="164" fontId="71" fillId="2" borderId="0" xfId="3" quotePrefix="1" applyFont="1" applyFill="1" applyAlignment="1">
      <alignment horizontal="right" vertical="center"/>
    </xf>
    <xf numFmtId="165" fontId="71" fillId="2" borderId="0" xfId="3" applyNumberFormat="1" applyFont="1" applyFill="1" applyAlignment="1">
      <alignment horizontal="left" vertical="center"/>
    </xf>
    <xf numFmtId="49" fontId="72" fillId="2" borderId="0" xfId="4" applyNumberFormat="1" applyFont="1" applyFill="1" applyBorder="1" applyAlignment="1" applyProtection="1">
      <alignment horizontal="left" vertical="center"/>
    </xf>
    <xf numFmtId="164" fontId="72" fillId="2" borderId="0" xfId="3" applyFont="1" applyFill="1" applyBorder="1" applyAlignment="1">
      <alignment horizontal="center" vertical="center"/>
    </xf>
    <xf numFmtId="0" fontId="71" fillId="2" borderId="0" xfId="4" applyFont="1" applyFill="1" applyAlignment="1">
      <alignment horizontal="center" vertical="center"/>
    </xf>
    <xf numFmtId="0" fontId="71" fillId="2" borderId="0" xfId="0" applyFont="1" applyFill="1" applyAlignment="1">
      <alignment vertical="center"/>
    </xf>
    <xf numFmtId="0" fontId="72" fillId="2" borderId="0" xfId="4" applyFont="1" applyFill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49" fillId="2" borderId="0" xfId="12" applyFont="1" applyFill="1" applyAlignment="1">
      <alignment horizontal="center" vertical="center"/>
    </xf>
    <xf numFmtId="0" fontId="60" fillId="2" borderId="0" xfId="12" applyNumberFormat="1" applyFont="1" applyFill="1" applyBorder="1" applyAlignment="1" applyProtection="1">
      <alignment vertical="center"/>
    </xf>
    <xf numFmtId="0" fontId="6" fillId="2" borderId="0" xfId="1" applyNumberFormat="1" applyFont="1" applyFill="1" applyBorder="1" applyAlignment="1" applyProtection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1" xfId="12" applyNumberFormat="1" applyFont="1" applyFill="1" applyBorder="1" applyAlignment="1" applyProtection="1">
      <alignment horizontal="center" vertical="center"/>
    </xf>
    <xf numFmtId="0" fontId="16" fillId="2" borderId="1" xfId="12" applyNumberFormat="1" applyFont="1" applyFill="1" applyBorder="1" applyAlignment="1" applyProtection="1">
      <alignment horizontal="left" vertical="center"/>
    </xf>
    <xf numFmtId="0" fontId="17" fillId="2" borderId="1" xfId="12" applyNumberFormat="1" applyFont="1" applyFill="1" applyBorder="1" applyAlignment="1" applyProtection="1">
      <alignment horizontal="center" vertical="center"/>
    </xf>
    <xf numFmtId="0" fontId="62" fillId="2" borderId="1" xfId="12" applyNumberFormat="1" applyFont="1" applyFill="1" applyBorder="1" applyAlignment="1" applyProtection="1">
      <alignment horizontal="center" vertical="center" wrapText="1"/>
    </xf>
    <xf numFmtId="0" fontId="38" fillId="0" borderId="2" xfId="12" applyNumberFormat="1" applyFont="1" applyFill="1" applyBorder="1" applyAlignment="1" applyProtection="1">
      <alignment horizontal="left" vertical="center"/>
    </xf>
    <xf numFmtId="0" fontId="61" fillId="2" borderId="0" xfId="1" applyFont="1" applyFill="1" applyBorder="1" applyAlignment="1">
      <alignment horizontal="center" vertical="center"/>
    </xf>
    <xf numFmtId="0" fontId="45" fillId="2" borderId="0" xfId="18" applyNumberFormat="1" applyFont="1" applyFill="1" applyBorder="1" applyAlignment="1" applyProtection="1">
      <alignment horizontal="center" vertical="center"/>
    </xf>
    <xf numFmtId="0" fontId="16" fillId="0" borderId="0" xfId="18" applyNumberFormat="1" applyFont="1" applyFill="1" applyBorder="1" applyAlignment="1" applyProtection="1">
      <alignment horizontal="left" vertical="center"/>
    </xf>
    <xf numFmtId="0" fontId="34" fillId="0" borderId="0" xfId="18" applyNumberFormat="1" applyFont="1" applyFill="1" applyBorder="1" applyAlignment="1" applyProtection="1">
      <alignment horizontal="center" vertical="center"/>
    </xf>
    <xf numFmtId="0" fontId="59" fillId="0" borderId="0" xfId="18" applyNumberFormat="1" applyFont="1" applyFill="1" applyBorder="1" applyAlignment="1" applyProtection="1">
      <alignment horizontal="left" vertical="center"/>
    </xf>
    <xf numFmtId="0" fontId="36" fillId="0" borderId="0" xfId="18" applyNumberFormat="1" applyFont="1" applyFill="1" applyBorder="1" applyAlignment="1" applyProtection="1">
      <alignment horizontal="center" vertical="center"/>
    </xf>
    <xf numFmtId="0" fontId="19" fillId="2" borderId="0" xfId="18" applyNumberFormat="1" applyFont="1" applyFill="1" applyBorder="1" applyAlignment="1" applyProtection="1">
      <alignment horizontal="center" vertical="center"/>
    </xf>
    <xf numFmtId="0" fontId="23" fillId="2" borderId="0" xfId="2" applyFont="1" applyFill="1" applyAlignment="1">
      <alignment horizontal="center" vertical="center" wrapText="1"/>
    </xf>
    <xf numFmtId="0" fontId="26" fillId="2" borderId="0" xfId="0" applyNumberFormat="1" applyFont="1" applyFill="1" applyBorder="1" applyAlignment="1" applyProtection="1">
      <alignment horizontal="center" vertical="center"/>
    </xf>
    <xf numFmtId="0" fontId="20" fillId="2" borderId="0" xfId="2" applyFont="1" applyFill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34" fillId="2" borderId="0" xfId="0" applyNumberFormat="1" applyFont="1" applyFill="1" applyBorder="1" applyAlignment="1" applyProtection="1">
      <alignment horizontal="left" vertical="center"/>
    </xf>
    <xf numFmtId="0" fontId="36" fillId="2" borderId="0" xfId="0" applyNumberFormat="1" applyFont="1" applyFill="1" applyBorder="1" applyAlignment="1" applyProtection="1">
      <alignment horizontal="left" vertical="center"/>
    </xf>
    <xf numFmtId="0" fontId="43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left" vertical="center" wrapText="1"/>
    </xf>
    <xf numFmtId="0" fontId="49" fillId="2" borderId="2" xfId="0" applyFont="1" applyFill="1" applyBorder="1" applyAlignment="1">
      <alignment horizontal="left" vertical="center"/>
    </xf>
    <xf numFmtId="0" fontId="46" fillId="2" borderId="0" xfId="0" applyNumberFormat="1" applyFont="1" applyFill="1" applyBorder="1" applyAlignment="1" applyProtection="1">
      <alignment horizontal="left" vertical="center"/>
    </xf>
    <xf numFmtId="0" fontId="43" fillId="0" borderId="0" xfId="0" applyFont="1" applyAlignment="1">
      <alignment horizontal="left" vertical="center"/>
    </xf>
    <xf numFmtId="0" fontId="46" fillId="2" borderId="0" xfId="0" applyFont="1" applyFill="1" applyAlignment="1">
      <alignment horizontal="left" vertical="center"/>
    </xf>
    <xf numFmtId="0" fontId="19" fillId="2" borderId="0" xfId="8" applyFont="1" applyFill="1" applyBorder="1" applyAlignment="1">
      <alignment horizontal="center" vertical="center"/>
    </xf>
    <xf numFmtId="0" fontId="46" fillId="2" borderId="0" xfId="0" applyNumberFormat="1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4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46" fillId="0" borderId="0" xfId="0" quotePrefix="1" applyFont="1" applyAlignment="1">
      <alignment horizontal="left" vertical="center"/>
    </xf>
    <xf numFmtId="0" fontId="45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48" fillId="2" borderId="0" xfId="2" applyFont="1" applyFill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165" fontId="45" fillId="2" borderId="2" xfId="3" applyNumberFormat="1" applyFont="1" applyFill="1" applyBorder="1" applyAlignment="1">
      <alignment horizontal="left" vertical="center"/>
    </xf>
    <xf numFmtId="0" fontId="32" fillId="0" borderId="3" xfId="1" applyNumberFormat="1" applyFont="1" applyFill="1" applyBorder="1" applyAlignment="1" applyProtection="1">
      <alignment horizontal="center" vertical="center" wrapText="1"/>
    </xf>
    <xf numFmtId="0" fontId="32" fillId="0" borderId="4" xfId="1" applyNumberFormat="1" applyFont="1" applyFill="1" applyBorder="1" applyAlignment="1" applyProtection="1">
      <alignment horizontal="center" vertical="center" wrapText="1"/>
    </xf>
    <xf numFmtId="0" fontId="32" fillId="0" borderId="8" xfId="1" applyNumberFormat="1" applyFont="1" applyFill="1" applyBorder="1" applyAlignment="1" applyProtection="1">
      <alignment horizontal="center" vertical="center" wrapText="1"/>
    </xf>
    <xf numFmtId="0" fontId="32" fillId="0" borderId="9" xfId="1" applyNumberFormat="1" applyFont="1" applyFill="1" applyBorder="1" applyAlignment="1" applyProtection="1">
      <alignment horizontal="center" vertical="center" wrapText="1"/>
    </xf>
    <xf numFmtId="0" fontId="46" fillId="2" borderId="2" xfId="4" applyNumberFormat="1" applyFont="1" applyFill="1" applyBorder="1" applyAlignment="1" applyProtection="1">
      <alignment horizontal="left" vertical="center"/>
    </xf>
    <xf numFmtId="0" fontId="46" fillId="2" borderId="0" xfId="4" applyNumberFormat="1" applyFont="1" applyFill="1" applyBorder="1" applyAlignment="1" applyProtection="1">
      <alignment horizontal="left" vertical="center"/>
    </xf>
    <xf numFmtId="0" fontId="45" fillId="2" borderId="0" xfId="0" applyNumberFormat="1" applyFont="1" applyFill="1" applyBorder="1" applyAlignment="1" applyProtection="1">
      <alignment horizontal="center" vertical="center"/>
    </xf>
    <xf numFmtId="0" fontId="52" fillId="2" borderId="0" xfId="1" applyFont="1" applyFill="1" applyBorder="1" applyAlignment="1">
      <alignment horizontal="center"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165" fontId="72" fillId="2" borderId="2" xfId="3" applyNumberFormat="1" applyFont="1" applyFill="1" applyBorder="1" applyAlignment="1">
      <alignment horizontal="left" vertical="center"/>
    </xf>
    <xf numFmtId="0" fontId="45" fillId="2" borderId="2" xfId="4" applyNumberFormat="1" applyFont="1" applyFill="1" applyBorder="1" applyAlignment="1" applyProtection="1">
      <alignment horizontal="left" vertical="center"/>
    </xf>
    <xf numFmtId="0" fontId="51" fillId="2" borderId="0" xfId="4" applyNumberFormat="1" applyFont="1" applyFill="1" applyBorder="1" applyAlignment="1" applyProtection="1">
      <alignment horizontal="left" vertical="center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49" fillId="2" borderId="0" xfId="4" applyNumberFormat="1" applyFont="1" applyFill="1" applyBorder="1" applyAlignment="1" applyProtection="1">
      <alignment horizontal="left" vertical="center"/>
    </xf>
    <xf numFmtId="0" fontId="68" fillId="2" borderId="0" xfId="4" applyNumberFormat="1" applyFont="1" applyFill="1" applyBorder="1" applyAlignment="1" applyProtection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horizontal="left" vertical="center"/>
    </xf>
    <xf numFmtId="0" fontId="32" fillId="2" borderId="3" xfId="1" applyNumberFormat="1" applyFont="1" applyFill="1" applyBorder="1" applyAlignment="1" applyProtection="1">
      <alignment horizontal="center" vertical="center" wrapText="1"/>
    </xf>
    <xf numFmtId="0" fontId="32" fillId="2" borderId="4" xfId="1" applyNumberFormat="1" applyFont="1" applyFill="1" applyBorder="1" applyAlignment="1" applyProtection="1">
      <alignment horizontal="center" vertical="center" wrapText="1"/>
    </xf>
  </cellXfs>
  <cellStyles count="19">
    <cellStyle name="Comma" xfId="3" builtinId="3"/>
    <cellStyle name="Comma 2" xfId="9"/>
    <cellStyle name="Comma 3" xfId="11"/>
    <cellStyle name="Normal" xfId="0" builtinId="0"/>
    <cellStyle name="Normal 10" xfId="12"/>
    <cellStyle name="Normal 11" xfId="13"/>
    <cellStyle name="Normal 2" xfId="2"/>
    <cellStyle name="Normal 2 2" xfId="5"/>
    <cellStyle name="Normal 2 2 2" xfId="1"/>
    <cellStyle name="Normal 2 3" xfId="10"/>
    <cellStyle name="Normal 3" xfId="4"/>
    <cellStyle name="Normal 3 2" xfId="18"/>
    <cellStyle name="Normal 4" xfId="6"/>
    <cellStyle name="Normal 4 2" xfId="8"/>
    <cellStyle name="Normal 5" xfId="14"/>
    <cellStyle name="Normal 6" xfId="15"/>
    <cellStyle name="Normal 7" xfId="7"/>
    <cellStyle name="Normal 8" xfId="16"/>
    <cellStyle name="Normal 9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DS%20CDR%20TH%2021-9-19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 nộp tiền thi IC3"/>
      <sheetName val="Danh sách chưa nộp tiền"/>
      <sheetName val="TH-2019-21-9"/>
      <sheetName val="DS THI"/>
    </sheetNames>
    <sheetDataSet>
      <sheetData sheetId="0">
        <row r="11">
          <cell r="B11" t="str">
            <v>DTN1553060002</v>
          </cell>
        </row>
        <row r="12">
          <cell r="B12" t="str">
            <v>DTN1653110044</v>
          </cell>
        </row>
        <row r="13">
          <cell r="B13" t="str">
            <v>DTN1653070080</v>
          </cell>
        </row>
        <row r="14">
          <cell r="B14" t="str">
            <v>DTN1653150013</v>
          </cell>
        </row>
        <row r="15">
          <cell r="B15" t="str">
            <v>DTN1654290007</v>
          </cell>
        </row>
        <row r="16">
          <cell r="B16" t="str">
            <v>DTN1353110038</v>
          </cell>
        </row>
        <row r="17">
          <cell r="B17" t="str">
            <v>DTN1553050043</v>
          </cell>
        </row>
        <row r="18">
          <cell r="B18" t="str">
            <v>DTN1653060002</v>
          </cell>
        </row>
        <row r="19">
          <cell r="B19" t="str">
            <v>DTN1654140013</v>
          </cell>
        </row>
        <row r="20">
          <cell r="B20" t="str">
            <v>DTN18LT4120002</v>
          </cell>
        </row>
        <row r="21">
          <cell r="B21" t="str">
            <v>DTN1454120072</v>
          </cell>
        </row>
        <row r="22">
          <cell r="B22" t="str">
            <v>DTN1554290041</v>
          </cell>
        </row>
        <row r="23">
          <cell r="B23" t="str">
            <v>DTN1653040002</v>
          </cell>
        </row>
        <row r="24">
          <cell r="B24" t="str">
            <v>DTN1653050295</v>
          </cell>
        </row>
        <row r="25">
          <cell r="B25" t="str">
            <v>DTN1653050252</v>
          </cell>
        </row>
        <row r="26">
          <cell r="B26" t="str">
            <v>DTN1653170040</v>
          </cell>
        </row>
        <row r="27">
          <cell r="B27" t="str">
            <v>DTN1553050085</v>
          </cell>
        </row>
        <row r="28">
          <cell r="B28" t="str">
            <v>DTN1353050058</v>
          </cell>
        </row>
        <row r="29">
          <cell r="B29" t="str">
            <v>DTN1653110009</v>
          </cell>
        </row>
        <row r="30">
          <cell r="B30" t="str">
            <v>DTN1553050102</v>
          </cell>
        </row>
        <row r="31">
          <cell r="B31" t="str">
            <v>DTN1553170014</v>
          </cell>
        </row>
        <row r="32">
          <cell r="B32" t="str">
            <v>DTN1653060003</v>
          </cell>
        </row>
        <row r="33">
          <cell r="B33" t="str">
            <v>DTN1553050106</v>
          </cell>
        </row>
        <row r="34">
          <cell r="B34" t="str">
            <v>DTN1553040117</v>
          </cell>
        </row>
        <row r="35">
          <cell r="B35" t="str">
            <v>DTN1558510025</v>
          </cell>
        </row>
        <row r="36">
          <cell r="B36" t="str">
            <v>DTN17530A0008</v>
          </cell>
        </row>
        <row r="37">
          <cell r="B37" t="str">
            <v>DTN1553050137</v>
          </cell>
        </row>
        <row r="38">
          <cell r="B38" t="str">
            <v>DTN18LT4120003</v>
          </cell>
        </row>
        <row r="39">
          <cell r="B39" t="str">
            <v>DTN1653170030</v>
          </cell>
        </row>
        <row r="40">
          <cell r="B40" t="str">
            <v>DTN1553050148</v>
          </cell>
        </row>
        <row r="41">
          <cell r="B41" t="str">
            <v>DTN1553050151</v>
          </cell>
        </row>
        <row r="42">
          <cell r="B42" t="str">
            <v>DTN1653050143</v>
          </cell>
        </row>
        <row r="43">
          <cell r="B43" t="str">
            <v>DTN1658510025</v>
          </cell>
        </row>
        <row r="44">
          <cell r="B44" t="str">
            <v>DTN1553050174</v>
          </cell>
        </row>
        <row r="45">
          <cell r="B45" t="str">
            <v>DTN1658510005</v>
          </cell>
        </row>
        <row r="46">
          <cell r="B46" t="str">
            <v>DTN1453110102</v>
          </cell>
        </row>
        <row r="47">
          <cell r="B47" t="str">
            <v>DTN1553050176</v>
          </cell>
        </row>
        <row r="48">
          <cell r="B48" t="str">
            <v>DTN17LT4120001</v>
          </cell>
        </row>
        <row r="49">
          <cell r="B49" t="str">
            <v>DTN1653110041</v>
          </cell>
        </row>
        <row r="50">
          <cell r="B50" t="str">
            <v>DTN1658510013</v>
          </cell>
        </row>
        <row r="51">
          <cell r="B51" t="str">
            <v>DTN1653040190</v>
          </cell>
        </row>
        <row r="52">
          <cell r="B52" t="str">
            <v>DTN1653040031</v>
          </cell>
        </row>
        <row r="53">
          <cell r="B53" t="str">
            <v>DTN1658520001</v>
          </cell>
        </row>
        <row r="54">
          <cell r="B54" t="str">
            <v>DTN1553050202</v>
          </cell>
        </row>
        <row r="55">
          <cell r="B55" t="str">
            <v>DTN1553040137</v>
          </cell>
        </row>
        <row r="56">
          <cell r="B56" t="str">
            <v>DTN1653110014</v>
          </cell>
        </row>
        <row r="57">
          <cell r="B57" t="str">
            <v>DTN1553040149</v>
          </cell>
        </row>
        <row r="58">
          <cell r="B58" t="str">
            <v>DTN1554110058</v>
          </cell>
        </row>
        <row r="59">
          <cell r="B59" t="str">
            <v>DTN1554110059</v>
          </cell>
        </row>
        <row r="60">
          <cell r="B60" t="str">
            <v>DTN1653050010</v>
          </cell>
        </row>
        <row r="61">
          <cell r="B61" t="str">
            <v>DTN1653110003</v>
          </cell>
        </row>
        <row r="62">
          <cell r="B62" t="str">
            <v>DTN1653160026</v>
          </cell>
        </row>
        <row r="63">
          <cell r="B63" t="str">
            <v>DTN1653050153</v>
          </cell>
        </row>
        <row r="64">
          <cell r="B64" t="str">
            <v>DTN1653040087</v>
          </cell>
        </row>
        <row r="65">
          <cell r="B65" t="str">
            <v>DTN18LT4120007</v>
          </cell>
        </row>
        <row r="66">
          <cell r="B66" t="str">
            <v>DTN1653050026</v>
          </cell>
        </row>
        <row r="67">
          <cell r="B67" t="str">
            <v>DTN1453160057</v>
          </cell>
        </row>
        <row r="68">
          <cell r="B68" t="str">
            <v>DTN1654120083</v>
          </cell>
        </row>
        <row r="69">
          <cell r="B69" t="str">
            <v>DTN1653050370</v>
          </cell>
        </row>
        <row r="70">
          <cell r="B70" t="str">
            <v>DTN1553050250</v>
          </cell>
        </row>
        <row r="71">
          <cell r="B71" t="str">
            <v>DTN1553050234</v>
          </cell>
        </row>
        <row r="72">
          <cell r="B72" t="str">
            <v>DTN18LT4120008</v>
          </cell>
        </row>
        <row r="73">
          <cell r="B73" t="str">
            <v>DTN1753050093</v>
          </cell>
        </row>
        <row r="74">
          <cell r="B74" t="str">
            <v>DTN1553170029</v>
          </cell>
        </row>
        <row r="75">
          <cell r="B75" t="str">
            <v>DTN1353070049</v>
          </cell>
        </row>
        <row r="76">
          <cell r="B76" t="str">
            <v>DTN1554120231</v>
          </cell>
        </row>
        <row r="77">
          <cell r="B77" t="str">
            <v>DTN1653170020</v>
          </cell>
        </row>
        <row r="78">
          <cell r="B78" t="str">
            <v>DTN1553050263</v>
          </cell>
        </row>
        <row r="79">
          <cell r="B79" t="str">
            <v>DTN1553170032</v>
          </cell>
        </row>
        <row r="80">
          <cell r="B80" t="str">
            <v>DTN1658510006</v>
          </cell>
        </row>
        <row r="81">
          <cell r="B81" t="str">
            <v>DTN1654120056</v>
          </cell>
        </row>
        <row r="82">
          <cell r="B82" t="str">
            <v>DTN1654140021</v>
          </cell>
        </row>
      </sheetData>
      <sheetData sheetId="1" refreshError="1"/>
      <sheetData sheetId="2">
        <row r="5">
          <cell r="A5" t="str">
            <v>Ngày thi 21/9/2019 - Đối tượng Sinh viên - Địa điểm thi: Trường Đại học Nông lâm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V110"/>
  <sheetViews>
    <sheetView view="pageBreakPreview" topLeftCell="A61" zoomScale="130" zoomScaleNormal="100" zoomScaleSheetLayoutView="130" workbookViewId="0">
      <selection activeCell="A82" sqref="A82:XFD82"/>
    </sheetView>
  </sheetViews>
  <sheetFormatPr defaultColWidth="9" defaultRowHeight="12.75"/>
  <cols>
    <col min="1" max="1" width="3.875" style="126" bestFit="1" customWidth="1"/>
    <col min="2" max="2" width="14.125" style="107" bestFit="1" customWidth="1"/>
    <col min="3" max="3" width="14.25" style="107" bestFit="1" customWidth="1"/>
    <col min="4" max="4" width="6.25" style="107" bestFit="1" customWidth="1"/>
    <col min="5" max="5" width="8.75" style="107" bestFit="1" customWidth="1"/>
    <col min="6" max="6" width="4" style="107" bestFit="1" customWidth="1"/>
    <col min="7" max="7" width="6.25" style="107" bestFit="1" customWidth="1"/>
    <col min="8" max="8" width="10.125" style="107" bestFit="1" customWidth="1"/>
    <col min="9" max="9" width="14.125" style="107" bestFit="1" customWidth="1"/>
    <col min="10" max="10" width="6.625" style="107" bestFit="1" customWidth="1"/>
    <col min="11" max="11" width="13.75" style="125" bestFit="1" customWidth="1"/>
    <col min="12" max="256" width="9" style="125"/>
    <col min="257" max="257" width="3.875" style="125" bestFit="1" customWidth="1"/>
    <col min="258" max="258" width="13" style="125" bestFit="1" customWidth="1"/>
    <col min="259" max="259" width="14.25" style="125" bestFit="1" customWidth="1"/>
    <col min="260" max="260" width="6.25" style="125" bestFit="1" customWidth="1"/>
    <col min="261" max="261" width="7.875" style="125" bestFit="1" customWidth="1"/>
    <col min="262" max="262" width="3.875" style="125" bestFit="1" customWidth="1"/>
    <col min="263" max="263" width="6.125" style="125" bestFit="1" customWidth="1"/>
    <col min="264" max="264" width="10.125" style="125" bestFit="1" customWidth="1"/>
    <col min="265" max="265" width="13.875" style="125" bestFit="1" customWidth="1"/>
    <col min="266" max="266" width="6.25" style="125" bestFit="1" customWidth="1"/>
    <col min="267" max="267" width="13.75" style="125" bestFit="1" customWidth="1"/>
    <col min="268" max="512" width="9" style="125"/>
    <col min="513" max="513" width="3.875" style="125" bestFit="1" customWidth="1"/>
    <col min="514" max="514" width="13" style="125" bestFit="1" customWidth="1"/>
    <col min="515" max="515" width="14.25" style="125" bestFit="1" customWidth="1"/>
    <col min="516" max="516" width="6.25" style="125" bestFit="1" customWidth="1"/>
    <col min="517" max="517" width="7.875" style="125" bestFit="1" customWidth="1"/>
    <col min="518" max="518" width="3.875" style="125" bestFit="1" customWidth="1"/>
    <col min="519" max="519" width="6.125" style="125" bestFit="1" customWidth="1"/>
    <col min="520" max="520" width="10.125" style="125" bestFit="1" customWidth="1"/>
    <col min="521" max="521" width="13.875" style="125" bestFit="1" customWidth="1"/>
    <col min="522" max="522" width="6.25" style="125" bestFit="1" customWidth="1"/>
    <col min="523" max="523" width="13.75" style="125" bestFit="1" customWidth="1"/>
    <col min="524" max="768" width="9" style="125"/>
    <col min="769" max="769" width="3.875" style="125" bestFit="1" customWidth="1"/>
    <col min="770" max="770" width="13" style="125" bestFit="1" customWidth="1"/>
    <col min="771" max="771" width="14.25" style="125" bestFit="1" customWidth="1"/>
    <col min="772" max="772" width="6.25" style="125" bestFit="1" customWidth="1"/>
    <col min="773" max="773" width="7.875" style="125" bestFit="1" customWidth="1"/>
    <col min="774" max="774" width="3.875" style="125" bestFit="1" customWidth="1"/>
    <col min="775" max="775" width="6.125" style="125" bestFit="1" customWidth="1"/>
    <col min="776" max="776" width="10.125" style="125" bestFit="1" customWidth="1"/>
    <col min="777" max="777" width="13.875" style="125" bestFit="1" customWidth="1"/>
    <col min="778" max="778" width="6.25" style="125" bestFit="1" customWidth="1"/>
    <col min="779" max="779" width="13.75" style="125" bestFit="1" customWidth="1"/>
    <col min="780" max="1024" width="9" style="125"/>
    <col min="1025" max="1025" width="3.875" style="125" bestFit="1" customWidth="1"/>
    <col min="1026" max="1026" width="13" style="125" bestFit="1" customWidth="1"/>
    <col min="1027" max="1027" width="14.25" style="125" bestFit="1" customWidth="1"/>
    <col min="1028" max="1028" width="6.25" style="125" bestFit="1" customWidth="1"/>
    <col min="1029" max="1029" width="7.875" style="125" bestFit="1" customWidth="1"/>
    <col min="1030" max="1030" width="3.875" style="125" bestFit="1" customWidth="1"/>
    <col min="1031" max="1031" width="6.125" style="125" bestFit="1" customWidth="1"/>
    <col min="1032" max="1032" width="10.125" style="125" bestFit="1" customWidth="1"/>
    <col min="1033" max="1033" width="13.875" style="125" bestFit="1" customWidth="1"/>
    <col min="1034" max="1034" width="6.25" style="125" bestFit="1" customWidth="1"/>
    <col min="1035" max="1035" width="13.75" style="125" bestFit="1" customWidth="1"/>
    <col min="1036" max="1280" width="9" style="125"/>
    <col min="1281" max="1281" width="3.875" style="125" bestFit="1" customWidth="1"/>
    <col min="1282" max="1282" width="13" style="125" bestFit="1" customWidth="1"/>
    <col min="1283" max="1283" width="14.25" style="125" bestFit="1" customWidth="1"/>
    <col min="1284" max="1284" width="6.25" style="125" bestFit="1" customWidth="1"/>
    <col min="1285" max="1285" width="7.875" style="125" bestFit="1" customWidth="1"/>
    <col min="1286" max="1286" width="3.875" style="125" bestFit="1" customWidth="1"/>
    <col min="1287" max="1287" width="6.125" style="125" bestFit="1" customWidth="1"/>
    <col min="1288" max="1288" width="10.125" style="125" bestFit="1" customWidth="1"/>
    <col min="1289" max="1289" width="13.875" style="125" bestFit="1" customWidth="1"/>
    <col min="1290" max="1290" width="6.25" style="125" bestFit="1" customWidth="1"/>
    <col min="1291" max="1291" width="13.75" style="125" bestFit="1" customWidth="1"/>
    <col min="1292" max="1536" width="9" style="125"/>
    <col min="1537" max="1537" width="3.875" style="125" bestFit="1" customWidth="1"/>
    <col min="1538" max="1538" width="13" style="125" bestFit="1" customWidth="1"/>
    <col min="1539" max="1539" width="14.25" style="125" bestFit="1" customWidth="1"/>
    <col min="1540" max="1540" width="6.25" style="125" bestFit="1" customWidth="1"/>
    <col min="1541" max="1541" width="7.875" style="125" bestFit="1" customWidth="1"/>
    <col min="1542" max="1542" width="3.875" style="125" bestFit="1" customWidth="1"/>
    <col min="1543" max="1543" width="6.125" style="125" bestFit="1" customWidth="1"/>
    <col min="1544" max="1544" width="10.125" style="125" bestFit="1" customWidth="1"/>
    <col min="1545" max="1545" width="13.875" style="125" bestFit="1" customWidth="1"/>
    <col min="1546" max="1546" width="6.25" style="125" bestFit="1" customWidth="1"/>
    <col min="1547" max="1547" width="13.75" style="125" bestFit="1" customWidth="1"/>
    <col min="1548" max="1792" width="9" style="125"/>
    <col min="1793" max="1793" width="3.875" style="125" bestFit="1" customWidth="1"/>
    <col min="1794" max="1794" width="13" style="125" bestFit="1" customWidth="1"/>
    <col min="1795" max="1795" width="14.25" style="125" bestFit="1" customWidth="1"/>
    <col min="1796" max="1796" width="6.25" style="125" bestFit="1" customWidth="1"/>
    <col min="1797" max="1797" width="7.875" style="125" bestFit="1" customWidth="1"/>
    <col min="1798" max="1798" width="3.875" style="125" bestFit="1" customWidth="1"/>
    <col min="1799" max="1799" width="6.125" style="125" bestFit="1" customWidth="1"/>
    <col min="1800" max="1800" width="10.125" style="125" bestFit="1" customWidth="1"/>
    <col min="1801" max="1801" width="13.875" style="125" bestFit="1" customWidth="1"/>
    <col min="1802" max="1802" width="6.25" style="125" bestFit="1" customWidth="1"/>
    <col min="1803" max="1803" width="13.75" style="125" bestFit="1" customWidth="1"/>
    <col min="1804" max="2048" width="9" style="125"/>
    <col min="2049" max="2049" width="3.875" style="125" bestFit="1" customWidth="1"/>
    <col min="2050" max="2050" width="13" style="125" bestFit="1" customWidth="1"/>
    <col min="2051" max="2051" width="14.25" style="125" bestFit="1" customWidth="1"/>
    <col min="2052" max="2052" width="6.25" style="125" bestFit="1" customWidth="1"/>
    <col min="2053" max="2053" width="7.875" style="125" bestFit="1" customWidth="1"/>
    <col min="2054" max="2054" width="3.875" style="125" bestFit="1" customWidth="1"/>
    <col min="2055" max="2055" width="6.125" style="125" bestFit="1" customWidth="1"/>
    <col min="2056" max="2056" width="10.125" style="125" bestFit="1" customWidth="1"/>
    <col min="2057" max="2057" width="13.875" style="125" bestFit="1" customWidth="1"/>
    <col min="2058" max="2058" width="6.25" style="125" bestFit="1" customWidth="1"/>
    <col min="2059" max="2059" width="13.75" style="125" bestFit="1" customWidth="1"/>
    <col min="2060" max="2304" width="9" style="125"/>
    <col min="2305" max="2305" width="3.875" style="125" bestFit="1" customWidth="1"/>
    <col min="2306" max="2306" width="13" style="125" bestFit="1" customWidth="1"/>
    <col min="2307" max="2307" width="14.25" style="125" bestFit="1" customWidth="1"/>
    <col min="2308" max="2308" width="6.25" style="125" bestFit="1" customWidth="1"/>
    <col min="2309" max="2309" width="7.875" style="125" bestFit="1" customWidth="1"/>
    <col min="2310" max="2310" width="3.875" style="125" bestFit="1" customWidth="1"/>
    <col min="2311" max="2311" width="6.125" style="125" bestFit="1" customWidth="1"/>
    <col min="2312" max="2312" width="10.125" style="125" bestFit="1" customWidth="1"/>
    <col min="2313" max="2313" width="13.875" style="125" bestFit="1" customWidth="1"/>
    <col min="2314" max="2314" width="6.25" style="125" bestFit="1" customWidth="1"/>
    <col min="2315" max="2315" width="13.75" style="125" bestFit="1" customWidth="1"/>
    <col min="2316" max="2560" width="9" style="125"/>
    <col min="2561" max="2561" width="3.875" style="125" bestFit="1" customWidth="1"/>
    <col min="2562" max="2562" width="13" style="125" bestFit="1" customWidth="1"/>
    <col min="2563" max="2563" width="14.25" style="125" bestFit="1" customWidth="1"/>
    <col min="2564" max="2564" width="6.25" style="125" bestFit="1" customWidth="1"/>
    <col min="2565" max="2565" width="7.875" style="125" bestFit="1" customWidth="1"/>
    <col min="2566" max="2566" width="3.875" style="125" bestFit="1" customWidth="1"/>
    <col min="2567" max="2567" width="6.125" style="125" bestFit="1" customWidth="1"/>
    <col min="2568" max="2568" width="10.125" style="125" bestFit="1" customWidth="1"/>
    <col min="2569" max="2569" width="13.875" style="125" bestFit="1" customWidth="1"/>
    <col min="2570" max="2570" width="6.25" style="125" bestFit="1" customWidth="1"/>
    <col min="2571" max="2571" width="13.75" style="125" bestFit="1" customWidth="1"/>
    <col min="2572" max="2816" width="9" style="125"/>
    <col min="2817" max="2817" width="3.875" style="125" bestFit="1" customWidth="1"/>
    <col min="2818" max="2818" width="13" style="125" bestFit="1" customWidth="1"/>
    <col min="2819" max="2819" width="14.25" style="125" bestFit="1" customWidth="1"/>
    <col min="2820" max="2820" width="6.25" style="125" bestFit="1" customWidth="1"/>
    <col min="2821" max="2821" width="7.875" style="125" bestFit="1" customWidth="1"/>
    <col min="2822" max="2822" width="3.875" style="125" bestFit="1" customWidth="1"/>
    <col min="2823" max="2823" width="6.125" style="125" bestFit="1" customWidth="1"/>
    <col min="2824" max="2824" width="10.125" style="125" bestFit="1" customWidth="1"/>
    <col min="2825" max="2825" width="13.875" style="125" bestFit="1" customWidth="1"/>
    <col min="2826" max="2826" width="6.25" style="125" bestFit="1" customWidth="1"/>
    <col min="2827" max="2827" width="13.75" style="125" bestFit="1" customWidth="1"/>
    <col min="2828" max="3072" width="9" style="125"/>
    <col min="3073" max="3073" width="3.875" style="125" bestFit="1" customWidth="1"/>
    <col min="3074" max="3074" width="13" style="125" bestFit="1" customWidth="1"/>
    <col min="3075" max="3075" width="14.25" style="125" bestFit="1" customWidth="1"/>
    <col min="3076" max="3076" width="6.25" style="125" bestFit="1" customWidth="1"/>
    <col min="3077" max="3077" width="7.875" style="125" bestFit="1" customWidth="1"/>
    <col min="3078" max="3078" width="3.875" style="125" bestFit="1" customWidth="1"/>
    <col min="3079" max="3079" width="6.125" style="125" bestFit="1" customWidth="1"/>
    <col min="3080" max="3080" width="10.125" style="125" bestFit="1" customWidth="1"/>
    <col min="3081" max="3081" width="13.875" style="125" bestFit="1" customWidth="1"/>
    <col min="3082" max="3082" width="6.25" style="125" bestFit="1" customWidth="1"/>
    <col min="3083" max="3083" width="13.75" style="125" bestFit="1" customWidth="1"/>
    <col min="3084" max="3328" width="9" style="125"/>
    <col min="3329" max="3329" width="3.875" style="125" bestFit="1" customWidth="1"/>
    <col min="3330" max="3330" width="13" style="125" bestFit="1" customWidth="1"/>
    <col min="3331" max="3331" width="14.25" style="125" bestFit="1" customWidth="1"/>
    <col min="3332" max="3332" width="6.25" style="125" bestFit="1" customWidth="1"/>
    <col min="3333" max="3333" width="7.875" style="125" bestFit="1" customWidth="1"/>
    <col min="3334" max="3334" width="3.875" style="125" bestFit="1" customWidth="1"/>
    <col min="3335" max="3335" width="6.125" style="125" bestFit="1" customWidth="1"/>
    <col min="3336" max="3336" width="10.125" style="125" bestFit="1" customWidth="1"/>
    <col min="3337" max="3337" width="13.875" style="125" bestFit="1" customWidth="1"/>
    <col min="3338" max="3338" width="6.25" style="125" bestFit="1" customWidth="1"/>
    <col min="3339" max="3339" width="13.75" style="125" bestFit="1" customWidth="1"/>
    <col min="3340" max="3584" width="9" style="125"/>
    <col min="3585" max="3585" width="3.875" style="125" bestFit="1" customWidth="1"/>
    <col min="3586" max="3586" width="13" style="125" bestFit="1" customWidth="1"/>
    <col min="3587" max="3587" width="14.25" style="125" bestFit="1" customWidth="1"/>
    <col min="3588" max="3588" width="6.25" style="125" bestFit="1" customWidth="1"/>
    <col min="3589" max="3589" width="7.875" style="125" bestFit="1" customWidth="1"/>
    <col min="3590" max="3590" width="3.875" style="125" bestFit="1" customWidth="1"/>
    <col min="3591" max="3591" width="6.125" style="125" bestFit="1" customWidth="1"/>
    <col min="3592" max="3592" width="10.125" style="125" bestFit="1" customWidth="1"/>
    <col min="3593" max="3593" width="13.875" style="125" bestFit="1" customWidth="1"/>
    <col min="3594" max="3594" width="6.25" style="125" bestFit="1" customWidth="1"/>
    <col min="3595" max="3595" width="13.75" style="125" bestFit="1" customWidth="1"/>
    <col min="3596" max="3840" width="9" style="125"/>
    <col min="3841" max="3841" width="3.875" style="125" bestFit="1" customWidth="1"/>
    <col min="3842" max="3842" width="13" style="125" bestFit="1" customWidth="1"/>
    <col min="3843" max="3843" width="14.25" style="125" bestFit="1" customWidth="1"/>
    <col min="3844" max="3844" width="6.25" style="125" bestFit="1" customWidth="1"/>
    <col min="3845" max="3845" width="7.875" style="125" bestFit="1" customWidth="1"/>
    <col min="3846" max="3846" width="3.875" style="125" bestFit="1" customWidth="1"/>
    <col min="3847" max="3847" width="6.125" style="125" bestFit="1" customWidth="1"/>
    <col min="3848" max="3848" width="10.125" style="125" bestFit="1" customWidth="1"/>
    <col min="3849" max="3849" width="13.875" style="125" bestFit="1" customWidth="1"/>
    <col min="3850" max="3850" width="6.25" style="125" bestFit="1" customWidth="1"/>
    <col min="3851" max="3851" width="13.75" style="125" bestFit="1" customWidth="1"/>
    <col min="3852" max="4096" width="9" style="125"/>
    <col min="4097" max="4097" width="3.875" style="125" bestFit="1" customWidth="1"/>
    <col min="4098" max="4098" width="13" style="125" bestFit="1" customWidth="1"/>
    <col min="4099" max="4099" width="14.25" style="125" bestFit="1" customWidth="1"/>
    <col min="4100" max="4100" width="6.25" style="125" bestFit="1" customWidth="1"/>
    <col min="4101" max="4101" width="7.875" style="125" bestFit="1" customWidth="1"/>
    <col min="4102" max="4102" width="3.875" style="125" bestFit="1" customWidth="1"/>
    <col min="4103" max="4103" width="6.125" style="125" bestFit="1" customWidth="1"/>
    <col min="4104" max="4104" width="10.125" style="125" bestFit="1" customWidth="1"/>
    <col min="4105" max="4105" width="13.875" style="125" bestFit="1" customWidth="1"/>
    <col min="4106" max="4106" width="6.25" style="125" bestFit="1" customWidth="1"/>
    <col min="4107" max="4107" width="13.75" style="125" bestFit="1" customWidth="1"/>
    <col min="4108" max="4352" width="9" style="125"/>
    <col min="4353" max="4353" width="3.875" style="125" bestFit="1" customWidth="1"/>
    <col min="4354" max="4354" width="13" style="125" bestFit="1" customWidth="1"/>
    <col min="4355" max="4355" width="14.25" style="125" bestFit="1" customWidth="1"/>
    <col min="4356" max="4356" width="6.25" style="125" bestFit="1" customWidth="1"/>
    <col min="4357" max="4357" width="7.875" style="125" bestFit="1" customWidth="1"/>
    <col min="4358" max="4358" width="3.875" style="125" bestFit="1" customWidth="1"/>
    <col min="4359" max="4359" width="6.125" style="125" bestFit="1" customWidth="1"/>
    <col min="4360" max="4360" width="10.125" style="125" bestFit="1" customWidth="1"/>
    <col min="4361" max="4361" width="13.875" style="125" bestFit="1" customWidth="1"/>
    <col min="4362" max="4362" width="6.25" style="125" bestFit="1" customWidth="1"/>
    <col min="4363" max="4363" width="13.75" style="125" bestFit="1" customWidth="1"/>
    <col min="4364" max="4608" width="9" style="125"/>
    <col min="4609" max="4609" width="3.875" style="125" bestFit="1" customWidth="1"/>
    <col min="4610" max="4610" width="13" style="125" bestFit="1" customWidth="1"/>
    <col min="4611" max="4611" width="14.25" style="125" bestFit="1" customWidth="1"/>
    <col min="4612" max="4612" width="6.25" style="125" bestFit="1" customWidth="1"/>
    <col min="4613" max="4613" width="7.875" style="125" bestFit="1" customWidth="1"/>
    <col min="4614" max="4614" width="3.875" style="125" bestFit="1" customWidth="1"/>
    <col min="4615" max="4615" width="6.125" style="125" bestFit="1" customWidth="1"/>
    <col min="4616" max="4616" width="10.125" style="125" bestFit="1" customWidth="1"/>
    <col min="4617" max="4617" width="13.875" style="125" bestFit="1" customWidth="1"/>
    <col min="4618" max="4618" width="6.25" style="125" bestFit="1" customWidth="1"/>
    <col min="4619" max="4619" width="13.75" style="125" bestFit="1" customWidth="1"/>
    <col min="4620" max="4864" width="9" style="125"/>
    <col min="4865" max="4865" width="3.875" style="125" bestFit="1" customWidth="1"/>
    <col min="4866" max="4866" width="13" style="125" bestFit="1" customWidth="1"/>
    <col min="4867" max="4867" width="14.25" style="125" bestFit="1" customWidth="1"/>
    <col min="4868" max="4868" width="6.25" style="125" bestFit="1" customWidth="1"/>
    <col min="4869" max="4869" width="7.875" style="125" bestFit="1" customWidth="1"/>
    <col min="4870" max="4870" width="3.875" style="125" bestFit="1" customWidth="1"/>
    <col min="4871" max="4871" width="6.125" style="125" bestFit="1" customWidth="1"/>
    <col min="4872" max="4872" width="10.125" style="125" bestFit="1" customWidth="1"/>
    <col min="4873" max="4873" width="13.875" style="125" bestFit="1" customWidth="1"/>
    <col min="4874" max="4874" width="6.25" style="125" bestFit="1" customWidth="1"/>
    <col min="4875" max="4875" width="13.75" style="125" bestFit="1" customWidth="1"/>
    <col min="4876" max="5120" width="9" style="125"/>
    <col min="5121" max="5121" width="3.875" style="125" bestFit="1" customWidth="1"/>
    <col min="5122" max="5122" width="13" style="125" bestFit="1" customWidth="1"/>
    <col min="5123" max="5123" width="14.25" style="125" bestFit="1" customWidth="1"/>
    <col min="5124" max="5124" width="6.25" style="125" bestFit="1" customWidth="1"/>
    <col min="5125" max="5125" width="7.875" style="125" bestFit="1" customWidth="1"/>
    <col min="5126" max="5126" width="3.875" style="125" bestFit="1" customWidth="1"/>
    <col min="5127" max="5127" width="6.125" style="125" bestFit="1" customWidth="1"/>
    <col min="5128" max="5128" width="10.125" style="125" bestFit="1" customWidth="1"/>
    <col min="5129" max="5129" width="13.875" style="125" bestFit="1" customWidth="1"/>
    <col min="5130" max="5130" width="6.25" style="125" bestFit="1" customWidth="1"/>
    <col min="5131" max="5131" width="13.75" style="125" bestFit="1" customWidth="1"/>
    <col min="5132" max="5376" width="9" style="125"/>
    <col min="5377" max="5377" width="3.875" style="125" bestFit="1" customWidth="1"/>
    <col min="5378" max="5378" width="13" style="125" bestFit="1" customWidth="1"/>
    <col min="5379" max="5379" width="14.25" style="125" bestFit="1" customWidth="1"/>
    <col min="5380" max="5380" width="6.25" style="125" bestFit="1" customWidth="1"/>
    <col min="5381" max="5381" width="7.875" style="125" bestFit="1" customWidth="1"/>
    <col min="5382" max="5382" width="3.875" style="125" bestFit="1" customWidth="1"/>
    <col min="5383" max="5383" width="6.125" style="125" bestFit="1" customWidth="1"/>
    <col min="5384" max="5384" width="10.125" style="125" bestFit="1" customWidth="1"/>
    <col min="5385" max="5385" width="13.875" style="125" bestFit="1" customWidth="1"/>
    <col min="5386" max="5386" width="6.25" style="125" bestFit="1" customWidth="1"/>
    <col min="5387" max="5387" width="13.75" style="125" bestFit="1" customWidth="1"/>
    <col min="5388" max="5632" width="9" style="125"/>
    <col min="5633" max="5633" width="3.875" style="125" bestFit="1" customWidth="1"/>
    <col min="5634" max="5634" width="13" style="125" bestFit="1" customWidth="1"/>
    <col min="5635" max="5635" width="14.25" style="125" bestFit="1" customWidth="1"/>
    <col min="5636" max="5636" width="6.25" style="125" bestFit="1" customWidth="1"/>
    <col min="5637" max="5637" width="7.875" style="125" bestFit="1" customWidth="1"/>
    <col min="5638" max="5638" width="3.875" style="125" bestFit="1" customWidth="1"/>
    <col min="5639" max="5639" width="6.125" style="125" bestFit="1" customWidth="1"/>
    <col min="5640" max="5640" width="10.125" style="125" bestFit="1" customWidth="1"/>
    <col min="5641" max="5641" width="13.875" style="125" bestFit="1" customWidth="1"/>
    <col min="5642" max="5642" width="6.25" style="125" bestFit="1" customWidth="1"/>
    <col min="5643" max="5643" width="13.75" style="125" bestFit="1" customWidth="1"/>
    <col min="5644" max="5888" width="9" style="125"/>
    <col min="5889" max="5889" width="3.875" style="125" bestFit="1" customWidth="1"/>
    <col min="5890" max="5890" width="13" style="125" bestFit="1" customWidth="1"/>
    <col min="5891" max="5891" width="14.25" style="125" bestFit="1" customWidth="1"/>
    <col min="5892" max="5892" width="6.25" style="125" bestFit="1" customWidth="1"/>
    <col min="5893" max="5893" width="7.875" style="125" bestFit="1" customWidth="1"/>
    <col min="5894" max="5894" width="3.875" style="125" bestFit="1" customWidth="1"/>
    <col min="5895" max="5895" width="6.125" style="125" bestFit="1" customWidth="1"/>
    <col min="5896" max="5896" width="10.125" style="125" bestFit="1" customWidth="1"/>
    <col min="5897" max="5897" width="13.875" style="125" bestFit="1" customWidth="1"/>
    <col min="5898" max="5898" width="6.25" style="125" bestFit="1" customWidth="1"/>
    <col min="5899" max="5899" width="13.75" style="125" bestFit="1" customWidth="1"/>
    <col min="5900" max="6144" width="9" style="125"/>
    <col min="6145" max="6145" width="3.875" style="125" bestFit="1" customWidth="1"/>
    <col min="6146" max="6146" width="13" style="125" bestFit="1" customWidth="1"/>
    <col min="6147" max="6147" width="14.25" style="125" bestFit="1" customWidth="1"/>
    <col min="6148" max="6148" width="6.25" style="125" bestFit="1" customWidth="1"/>
    <col min="6149" max="6149" width="7.875" style="125" bestFit="1" customWidth="1"/>
    <col min="6150" max="6150" width="3.875" style="125" bestFit="1" customWidth="1"/>
    <col min="6151" max="6151" width="6.125" style="125" bestFit="1" customWidth="1"/>
    <col min="6152" max="6152" width="10.125" style="125" bestFit="1" customWidth="1"/>
    <col min="6153" max="6153" width="13.875" style="125" bestFit="1" customWidth="1"/>
    <col min="6154" max="6154" width="6.25" style="125" bestFit="1" customWidth="1"/>
    <col min="6155" max="6155" width="13.75" style="125" bestFit="1" customWidth="1"/>
    <col min="6156" max="6400" width="9" style="125"/>
    <col min="6401" max="6401" width="3.875" style="125" bestFit="1" customWidth="1"/>
    <col min="6402" max="6402" width="13" style="125" bestFit="1" customWidth="1"/>
    <col min="6403" max="6403" width="14.25" style="125" bestFit="1" customWidth="1"/>
    <col min="6404" max="6404" width="6.25" style="125" bestFit="1" customWidth="1"/>
    <col min="6405" max="6405" width="7.875" style="125" bestFit="1" customWidth="1"/>
    <col min="6406" max="6406" width="3.875" style="125" bestFit="1" customWidth="1"/>
    <col min="6407" max="6407" width="6.125" style="125" bestFit="1" customWidth="1"/>
    <col min="6408" max="6408" width="10.125" style="125" bestFit="1" customWidth="1"/>
    <col min="6409" max="6409" width="13.875" style="125" bestFit="1" customWidth="1"/>
    <col min="6410" max="6410" width="6.25" style="125" bestFit="1" customWidth="1"/>
    <col min="6411" max="6411" width="13.75" style="125" bestFit="1" customWidth="1"/>
    <col min="6412" max="6656" width="9" style="125"/>
    <col min="6657" max="6657" width="3.875" style="125" bestFit="1" customWidth="1"/>
    <col min="6658" max="6658" width="13" style="125" bestFit="1" customWidth="1"/>
    <col min="6659" max="6659" width="14.25" style="125" bestFit="1" customWidth="1"/>
    <col min="6660" max="6660" width="6.25" style="125" bestFit="1" customWidth="1"/>
    <col min="6661" max="6661" width="7.875" style="125" bestFit="1" customWidth="1"/>
    <col min="6662" max="6662" width="3.875" style="125" bestFit="1" customWidth="1"/>
    <col min="6663" max="6663" width="6.125" style="125" bestFit="1" customWidth="1"/>
    <col min="6664" max="6664" width="10.125" style="125" bestFit="1" customWidth="1"/>
    <col min="6665" max="6665" width="13.875" style="125" bestFit="1" customWidth="1"/>
    <col min="6666" max="6666" width="6.25" style="125" bestFit="1" customWidth="1"/>
    <col min="6667" max="6667" width="13.75" style="125" bestFit="1" customWidth="1"/>
    <col min="6668" max="6912" width="9" style="125"/>
    <col min="6913" max="6913" width="3.875" style="125" bestFit="1" customWidth="1"/>
    <col min="6914" max="6914" width="13" style="125" bestFit="1" customWidth="1"/>
    <col min="6915" max="6915" width="14.25" style="125" bestFit="1" customWidth="1"/>
    <col min="6916" max="6916" width="6.25" style="125" bestFit="1" customWidth="1"/>
    <col min="6917" max="6917" width="7.875" style="125" bestFit="1" customWidth="1"/>
    <col min="6918" max="6918" width="3.875" style="125" bestFit="1" customWidth="1"/>
    <col min="6919" max="6919" width="6.125" style="125" bestFit="1" customWidth="1"/>
    <col min="6920" max="6920" width="10.125" style="125" bestFit="1" customWidth="1"/>
    <col min="6921" max="6921" width="13.875" style="125" bestFit="1" customWidth="1"/>
    <col min="6922" max="6922" width="6.25" style="125" bestFit="1" customWidth="1"/>
    <col min="6923" max="6923" width="13.75" style="125" bestFit="1" customWidth="1"/>
    <col min="6924" max="7168" width="9" style="125"/>
    <col min="7169" max="7169" width="3.875" style="125" bestFit="1" customWidth="1"/>
    <col min="7170" max="7170" width="13" style="125" bestFit="1" customWidth="1"/>
    <col min="7171" max="7171" width="14.25" style="125" bestFit="1" customWidth="1"/>
    <col min="7172" max="7172" width="6.25" style="125" bestFit="1" customWidth="1"/>
    <col min="7173" max="7173" width="7.875" style="125" bestFit="1" customWidth="1"/>
    <col min="7174" max="7174" width="3.875" style="125" bestFit="1" customWidth="1"/>
    <col min="7175" max="7175" width="6.125" style="125" bestFit="1" customWidth="1"/>
    <col min="7176" max="7176" width="10.125" style="125" bestFit="1" customWidth="1"/>
    <col min="7177" max="7177" width="13.875" style="125" bestFit="1" customWidth="1"/>
    <col min="7178" max="7178" width="6.25" style="125" bestFit="1" customWidth="1"/>
    <col min="7179" max="7179" width="13.75" style="125" bestFit="1" customWidth="1"/>
    <col min="7180" max="7424" width="9" style="125"/>
    <col min="7425" max="7425" width="3.875" style="125" bestFit="1" customWidth="1"/>
    <col min="7426" max="7426" width="13" style="125" bestFit="1" customWidth="1"/>
    <col min="7427" max="7427" width="14.25" style="125" bestFit="1" customWidth="1"/>
    <col min="7428" max="7428" width="6.25" style="125" bestFit="1" customWidth="1"/>
    <col min="7429" max="7429" width="7.875" style="125" bestFit="1" customWidth="1"/>
    <col min="7430" max="7430" width="3.875" style="125" bestFit="1" customWidth="1"/>
    <col min="7431" max="7431" width="6.125" style="125" bestFit="1" customWidth="1"/>
    <col min="7432" max="7432" width="10.125" style="125" bestFit="1" customWidth="1"/>
    <col min="7433" max="7433" width="13.875" style="125" bestFit="1" customWidth="1"/>
    <col min="7434" max="7434" width="6.25" style="125" bestFit="1" customWidth="1"/>
    <col min="7435" max="7435" width="13.75" style="125" bestFit="1" customWidth="1"/>
    <col min="7436" max="7680" width="9" style="125"/>
    <col min="7681" max="7681" width="3.875" style="125" bestFit="1" customWidth="1"/>
    <col min="7682" max="7682" width="13" style="125" bestFit="1" customWidth="1"/>
    <col min="7683" max="7683" width="14.25" style="125" bestFit="1" customWidth="1"/>
    <col min="7684" max="7684" width="6.25" style="125" bestFit="1" customWidth="1"/>
    <col min="7685" max="7685" width="7.875" style="125" bestFit="1" customWidth="1"/>
    <col min="7686" max="7686" width="3.875" style="125" bestFit="1" customWidth="1"/>
    <col min="7687" max="7687" width="6.125" style="125" bestFit="1" customWidth="1"/>
    <col min="7688" max="7688" width="10.125" style="125" bestFit="1" customWidth="1"/>
    <col min="7689" max="7689" width="13.875" style="125" bestFit="1" customWidth="1"/>
    <col min="7690" max="7690" width="6.25" style="125" bestFit="1" customWidth="1"/>
    <col min="7691" max="7691" width="13.75" style="125" bestFit="1" customWidth="1"/>
    <col min="7692" max="7936" width="9" style="125"/>
    <col min="7937" max="7937" width="3.875" style="125" bestFit="1" customWidth="1"/>
    <col min="7938" max="7938" width="13" style="125" bestFit="1" customWidth="1"/>
    <col min="7939" max="7939" width="14.25" style="125" bestFit="1" customWidth="1"/>
    <col min="7940" max="7940" width="6.25" style="125" bestFit="1" customWidth="1"/>
    <col min="7941" max="7941" width="7.875" style="125" bestFit="1" customWidth="1"/>
    <col min="7942" max="7942" width="3.875" style="125" bestFit="1" customWidth="1"/>
    <col min="7943" max="7943" width="6.125" style="125" bestFit="1" customWidth="1"/>
    <col min="7944" max="7944" width="10.125" style="125" bestFit="1" customWidth="1"/>
    <col min="7945" max="7945" width="13.875" style="125" bestFit="1" customWidth="1"/>
    <col min="7946" max="7946" width="6.25" style="125" bestFit="1" customWidth="1"/>
    <col min="7947" max="7947" width="13.75" style="125" bestFit="1" customWidth="1"/>
    <col min="7948" max="8192" width="9" style="125"/>
    <col min="8193" max="8193" width="3.875" style="125" bestFit="1" customWidth="1"/>
    <col min="8194" max="8194" width="13" style="125" bestFit="1" customWidth="1"/>
    <col min="8195" max="8195" width="14.25" style="125" bestFit="1" customWidth="1"/>
    <col min="8196" max="8196" width="6.25" style="125" bestFit="1" customWidth="1"/>
    <col min="8197" max="8197" width="7.875" style="125" bestFit="1" customWidth="1"/>
    <col min="8198" max="8198" width="3.875" style="125" bestFit="1" customWidth="1"/>
    <col min="8199" max="8199" width="6.125" style="125" bestFit="1" customWidth="1"/>
    <col min="8200" max="8200" width="10.125" style="125" bestFit="1" customWidth="1"/>
    <col min="8201" max="8201" width="13.875" style="125" bestFit="1" customWidth="1"/>
    <col min="8202" max="8202" width="6.25" style="125" bestFit="1" customWidth="1"/>
    <col min="8203" max="8203" width="13.75" style="125" bestFit="1" customWidth="1"/>
    <col min="8204" max="8448" width="9" style="125"/>
    <col min="8449" max="8449" width="3.875" style="125" bestFit="1" customWidth="1"/>
    <col min="8450" max="8450" width="13" style="125" bestFit="1" customWidth="1"/>
    <col min="8451" max="8451" width="14.25" style="125" bestFit="1" customWidth="1"/>
    <col min="8452" max="8452" width="6.25" style="125" bestFit="1" customWidth="1"/>
    <col min="8453" max="8453" width="7.875" style="125" bestFit="1" customWidth="1"/>
    <col min="8454" max="8454" width="3.875" style="125" bestFit="1" customWidth="1"/>
    <col min="8455" max="8455" width="6.125" style="125" bestFit="1" customWidth="1"/>
    <col min="8456" max="8456" width="10.125" style="125" bestFit="1" customWidth="1"/>
    <col min="8457" max="8457" width="13.875" style="125" bestFit="1" customWidth="1"/>
    <col min="8458" max="8458" width="6.25" style="125" bestFit="1" customWidth="1"/>
    <col min="8459" max="8459" width="13.75" style="125" bestFit="1" customWidth="1"/>
    <col min="8460" max="8704" width="9" style="125"/>
    <col min="8705" max="8705" width="3.875" style="125" bestFit="1" customWidth="1"/>
    <col min="8706" max="8706" width="13" style="125" bestFit="1" customWidth="1"/>
    <col min="8707" max="8707" width="14.25" style="125" bestFit="1" customWidth="1"/>
    <col min="8708" max="8708" width="6.25" style="125" bestFit="1" customWidth="1"/>
    <col min="8709" max="8709" width="7.875" style="125" bestFit="1" customWidth="1"/>
    <col min="8710" max="8710" width="3.875" style="125" bestFit="1" customWidth="1"/>
    <col min="8711" max="8711" width="6.125" style="125" bestFit="1" customWidth="1"/>
    <col min="8712" max="8712" width="10.125" style="125" bestFit="1" customWidth="1"/>
    <col min="8713" max="8713" width="13.875" style="125" bestFit="1" customWidth="1"/>
    <col min="8714" max="8714" width="6.25" style="125" bestFit="1" customWidth="1"/>
    <col min="8715" max="8715" width="13.75" style="125" bestFit="1" customWidth="1"/>
    <col min="8716" max="8960" width="9" style="125"/>
    <col min="8961" max="8961" width="3.875" style="125" bestFit="1" customWidth="1"/>
    <col min="8962" max="8962" width="13" style="125" bestFit="1" customWidth="1"/>
    <col min="8963" max="8963" width="14.25" style="125" bestFit="1" customWidth="1"/>
    <col min="8964" max="8964" width="6.25" style="125" bestFit="1" customWidth="1"/>
    <col min="8965" max="8965" width="7.875" style="125" bestFit="1" customWidth="1"/>
    <col min="8966" max="8966" width="3.875" style="125" bestFit="1" customWidth="1"/>
    <col min="8967" max="8967" width="6.125" style="125" bestFit="1" customWidth="1"/>
    <col min="8968" max="8968" width="10.125" style="125" bestFit="1" customWidth="1"/>
    <col min="8969" max="8969" width="13.875" style="125" bestFit="1" customWidth="1"/>
    <col min="8970" max="8970" width="6.25" style="125" bestFit="1" customWidth="1"/>
    <col min="8971" max="8971" width="13.75" style="125" bestFit="1" customWidth="1"/>
    <col min="8972" max="9216" width="9" style="125"/>
    <col min="9217" max="9217" width="3.875" style="125" bestFit="1" customWidth="1"/>
    <col min="9218" max="9218" width="13" style="125" bestFit="1" customWidth="1"/>
    <col min="9219" max="9219" width="14.25" style="125" bestFit="1" customWidth="1"/>
    <col min="9220" max="9220" width="6.25" style="125" bestFit="1" customWidth="1"/>
    <col min="9221" max="9221" width="7.875" style="125" bestFit="1" customWidth="1"/>
    <col min="9222" max="9222" width="3.875" style="125" bestFit="1" customWidth="1"/>
    <col min="9223" max="9223" width="6.125" style="125" bestFit="1" customWidth="1"/>
    <col min="9224" max="9224" width="10.125" style="125" bestFit="1" customWidth="1"/>
    <col min="9225" max="9225" width="13.875" style="125" bestFit="1" customWidth="1"/>
    <col min="9226" max="9226" width="6.25" style="125" bestFit="1" customWidth="1"/>
    <col min="9227" max="9227" width="13.75" style="125" bestFit="1" customWidth="1"/>
    <col min="9228" max="9472" width="9" style="125"/>
    <col min="9473" max="9473" width="3.875" style="125" bestFit="1" customWidth="1"/>
    <col min="9474" max="9474" width="13" style="125" bestFit="1" customWidth="1"/>
    <col min="9475" max="9475" width="14.25" style="125" bestFit="1" customWidth="1"/>
    <col min="9476" max="9476" width="6.25" style="125" bestFit="1" customWidth="1"/>
    <col min="9477" max="9477" width="7.875" style="125" bestFit="1" customWidth="1"/>
    <col min="9478" max="9478" width="3.875" style="125" bestFit="1" customWidth="1"/>
    <col min="9479" max="9479" width="6.125" style="125" bestFit="1" customWidth="1"/>
    <col min="9480" max="9480" width="10.125" style="125" bestFit="1" customWidth="1"/>
    <col min="9481" max="9481" width="13.875" style="125" bestFit="1" customWidth="1"/>
    <col min="9482" max="9482" width="6.25" style="125" bestFit="1" customWidth="1"/>
    <col min="9483" max="9483" width="13.75" style="125" bestFit="1" customWidth="1"/>
    <col min="9484" max="9728" width="9" style="125"/>
    <col min="9729" max="9729" width="3.875" style="125" bestFit="1" customWidth="1"/>
    <col min="9730" max="9730" width="13" style="125" bestFit="1" customWidth="1"/>
    <col min="9731" max="9731" width="14.25" style="125" bestFit="1" customWidth="1"/>
    <col min="9732" max="9732" width="6.25" style="125" bestFit="1" customWidth="1"/>
    <col min="9733" max="9733" width="7.875" style="125" bestFit="1" customWidth="1"/>
    <col min="9734" max="9734" width="3.875" style="125" bestFit="1" customWidth="1"/>
    <col min="9735" max="9735" width="6.125" style="125" bestFit="1" customWidth="1"/>
    <col min="9736" max="9736" width="10.125" style="125" bestFit="1" customWidth="1"/>
    <col min="9737" max="9737" width="13.875" style="125" bestFit="1" customWidth="1"/>
    <col min="9738" max="9738" width="6.25" style="125" bestFit="1" customWidth="1"/>
    <col min="9739" max="9739" width="13.75" style="125" bestFit="1" customWidth="1"/>
    <col min="9740" max="9984" width="9" style="125"/>
    <col min="9985" max="9985" width="3.875" style="125" bestFit="1" customWidth="1"/>
    <col min="9986" max="9986" width="13" style="125" bestFit="1" customWidth="1"/>
    <col min="9987" max="9987" width="14.25" style="125" bestFit="1" customWidth="1"/>
    <col min="9988" max="9988" width="6.25" style="125" bestFit="1" customWidth="1"/>
    <col min="9989" max="9989" width="7.875" style="125" bestFit="1" customWidth="1"/>
    <col min="9990" max="9990" width="3.875" style="125" bestFit="1" customWidth="1"/>
    <col min="9991" max="9991" width="6.125" style="125" bestFit="1" customWidth="1"/>
    <col min="9992" max="9992" width="10.125" style="125" bestFit="1" customWidth="1"/>
    <col min="9993" max="9993" width="13.875" style="125" bestFit="1" customWidth="1"/>
    <col min="9994" max="9994" width="6.25" style="125" bestFit="1" customWidth="1"/>
    <col min="9995" max="9995" width="13.75" style="125" bestFit="1" customWidth="1"/>
    <col min="9996" max="10240" width="9" style="125"/>
    <col min="10241" max="10241" width="3.875" style="125" bestFit="1" customWidth="1"/>
    <col min="10242" max="10242" width="13" style="125" bestFit="1" customWidth="1"/>
    <col min="10243" max="10243" width="14.25" style="125" bestFit="1" customWidth="1"/>
    <col min="10244" max="10244" width="6.25" style="125" bestFit="1" customWidth="1"/>
    <col min="10245" max="10245" width="7.875" style="125" bestFit="1" customWidth="1"/>
    <col min="10246" max="10246" width="3.875" style="125" bestFit="1" customWidth="1"/>
    <col min="10247" max="10247" width="6.125" style="125" bestFit="1" customWidth="1"/>
    <col min="10248" max="10248" width="10.125" style="125" bestFit="1" customWidth="1"/>
    <col min="10249" max="10249" width="13.875" style="125" bestFit="1" customWidth="1"/>
    <col min="10250" max="10250" width="6.25" style="125" bestFit="1" customWidth="1"/>
    <col min="10251" max="10251" width="13.75" style="125" bestFit="1" customWidth="1"/>
    <col min="10252" max="10496" width="9" style="125"/>
    <col min="10497" max="10497" width="3.875" style="125" bestFit="1" customWidth="1"/>
    <col min="10498" max="10498" width="13" style="125" bestFit="1" customWidth="1"/>
    <col min="10499" max="10499" width="14.25" style="125" bestFit="1" customWidth="1"/>
    <col min="10500" max="10500" width="6.25" style="125" bestFit="1" customWidth="1"/>
    <col min="10501" max="10501" width="7.875" style="125" bestFit="1" customWidth="1"/>
    <col min="10502" max="10502" width="3.875" style="125" bestFit="1" customWidth="1"/>
    <col min="10503" max="10503" width="6.125" style="125" bestFit="1" customWidth="1"/>
    <col min="10504" max="10504" width="10.125" style="125" bestFit="1" customWidth="1"/>
    <col min="10505" max="10505" width="13.875" style="125" bestFit="1" customWidth="1"/>
    <col min="10506" max="10506" width="6.25" style="125" bestFit="1" customWidth="1"/>
    <col min="10507" max="10507" width="13.75" style="125" bestFit="1" customWidth="1"/>
    <col min="10508" max="10752" width="9" style="125"/>
    <col min="10753" max="10753" width="3.875" style="125" bestFit="1" customWidth="1"/>
    <col min="10754" max="10754" width="13" style="125" bestFit="1" customWidth="1"/>
    <col min="10755" max="10755" width="14.25" style="125" bestFit="1" customWidth="1"/>
    <col min="10756" max="10756" width="6.25" style="125" bestFit="1" customWidth="1"/>
    <col min="10757" max="10757" width="7.875" style="125" bestFit="1" customWidth="1"/>
    <col min="10758" max="10758" width="3.875" style="125" bestFit="1" customWidth="1"/>
    <col min="10759" max="10759" width="6.125" style="125" bestFit="1" customWidth="1"/>
    <col min="10760" max="10760" width="10.125" style="125" bestFit="1" customWidth="1"/>
    <col min="10761" max="10761" width="13.875" style="125" bestFit="1" customWidth="1"/>
    <col min="10762" max="10762" width="6.25" style="125" bestFit="1" customWidth="1"/>
    <col min="10763" max="10763" width="13.75" style="125" bestFit="1" customWidth="1"/>
    <col min="10764" max="11008" width="9" style="125"/>
    <col min="11009" max="11009" width="3.875" style="125" bestFit="1" customWidth="1"/>
    <col min="11010" max="11010" width="13" style="125" bestFit="1" customWidth="1"/>
    <col min="11011" max="11011" width="14.25" style="125" bestFit="1" customWidth="1"/>
    <col min="11012" max="11012" width="6.25" style="125" bestFit="1" customWidth="1"/>
    <col min="11013" max="11013" width="7.875" style="125" bestFit="1" customWidth="1"/>
    <col min="11014" max="11014" width="3.875" style="125" bestFit="1" customWidth="1"/>
    <col min="11015" max="11015" width="6.125" style="125" bestFit="1" customWidth="1"/>
    <col min="11016" max="11016" width="10.125" style="125" bestFit="1" customWidth="1"/>
    <col min="11017" max="11017" width="13.875" style="125" bestFit="1" customWidth="1"/>
    <col min="11018" max="11018" width="6.25" style="125" bestFit="1" customWidth="1"/>
    <col min="11019" max="11019" width="13.75" style="125" bestFit="1" customWidth="1"/>
    <col min="11020" max="11264" width="9" style="125"/>
    <col min="11265" max="11265" width="3.875" style="125" bestFit="1" customWidth="1"/>
    <col min="11266" max="11266" width="13" style="125" bestFit="1" customWidth="1"/>
    <col min="11267" max="11267" width="14.25" style="125" bestFit="1" customWidth="1"/>
    <col min="11268" max="11268" width="6.25" style="125" bestFit="1" customWidth="1"/>
    <col min="11269" max="11269" width="7.875" style="125" bestFit="1" customWidth="1"/>
    <col min="11270" max="11270" width="3.875" style="125" bestFit="1" customWidth="1"/>
    <col min="11271" max="11271" width="6.125" style="125" bestFit="1" customWidth="1"/>
    <col min="11272" max="11272" width="10.125" style="125" bestFit="1" customWidth="1"/>
    <col min="11273" max="11273" width="13.875" style="125" bestFit="1" customWidth="1"/>
    <col min="11274" max="11274" width="6.25" style="125" bestFit="1" customWidth="1"/>
    <col min="11275" max="11275" width="13.75" style="125" bestFit="1" customWidth="1"/>
    <col min="11276" max="11520" width="9" style="125"/>
    <col min="11521" max="11521" width="3.875" style="125" bestFit="1" customWidth="1"/>
    <col min="11522" max="11522" width="13" style="125" bestFit="1" customWidth="1"/>
    <col min="11523" max="11523" width="14.25" style="125" bestFit="1" customWidth="1"/>
    <col min="11524" max="11524" width="6.25" style="125" bestFit="1" customWidth="1"/>
    <col min="11525" max="11525" width="7.875" style="125" bestFit="1" customWidth="1"/>
    <col min="11526" max="11526" width="3.875" style="125" bestFit="1" customWidth="1"/>
    <col min="11527" max="11527" width="6.125" style="125" bestFit="1" customWidth="1"/>
    <col min="11528" max="11528" width="10.125" style="125" bestFit="1" customWidth="1"/>
    <col min="11529" max="11529" width="13.875" style="125" bestFit="1" customWidth="1"/>
    <col min="11530" max="11530" width="6.25" style="125" bestFit="1" customWidth="1"/>
    <col min="11531" max="11531" width="13.75" style="125" bestFit="1" customWidth="1"/>
    <col min="11532" max="11776" width="9" style="125"/>
    <col min="11777" max="11777" width="3.875" style="125" bestFit="1" customWidth="1"/>
    <col min="11778" max="11778" width="13" style="125" bestFit="1" customWidth="1"/>
    <col min="11779" max="11779" width="14.25" style="125" bestFit="1" customWidth="1"/>
    <col min="11780" max="11780" width="6.25" style="125" bestFit="1" customWidth="1"/>
    <col min="11781" max="11781" width="7.875" style="125" bestFit="1" customWidth="1"/>
    <col min="11782" max="11782" width="3.875" style="125" bestFit="1" customWidth="1"/>
    <col min="11783" max="11783" width="6.125" style="125" bestFit="1" customWidth="1"/>
    <col min="11784" max="11784" width="10.125" style="125" bestFit="1" customWidth="1"/>
    <col min="11785" max="11785" width="13.875" style="125" bestFit="1" customWidth="1"/>
    <col min="11786" max="11786" width="6.25" style="125" bestFit="1" customWidth="1"/>
    <col min="11787" max="11787" width="13.75" style="125" bestFit="1" customWidth="1"/>
    <col min="11788" max="12032" width="9" style="125"/>
    <col min="12033" max="12033" width="3.875" style="125" bestFit="1" customWidth="1"/>
    <col min="12034" max="12034" width="13" style="125" bestFit="1" customWidth="1"/>
    <col min="12035" max="12035" width="14.25" style="125" bestFit="1" customWidth="1"/>
    <col min="12036" max="12036" width="6.25" style="125" bestFit="1" customWidth="1"/>
    <col min="12037" max="12037" width="7.875" style="125" bestFit="1" customWidth="1"/>
    <col min="12038" max="12038" width="3.875" style="125" bestFit="1" customWidth="1"/>
    <col min="12039" max="12039" width="6.125" style="125" bestFit="1" customWidth="1"/>
    <col min="12040" max="12040" width="10.125" style="125" bestFit="1" customWidth="1"/>
    <col min="12041" max="12041" width="13.875" style="125" bestFit="1" customWidth="1"/>
    <col min="12042" max="12042" width="6.25" style="125" bestFit="1" customWidth="1"/>
    <col min="12043" max="12043" width="13.75" style="125" bestFit="1" customWidth="1"/>
    <col min="12044" max="12288" width="9" style="125"/>
    <col min="12289" max="12289" width="3.875" style="125" bestFit="1" customWidth="1"/>
    <col min="12290" max="12290" width="13" style="125" bestFit="1" customWidth="1"/>
    <col min="12291" max="12291" width="14.25" style="125" bestFit="1" customWidth="1"/>
    <col min="12292" max="12292" width="6.25" style="125" bestFit="1" customWidth="1"/>
    <col min="12293" max="12293" width="7.875" style="125" bestFit="1" customWidth="1"/>
    <col min="12294" max="12294" width="3.875" style="125" bestFit="1" customWidth="1"/>
    <col min="12295" max="12295" width="6.125" style="125" bestFit="1" customWidth="1"/>
    <col min="12296" max="12296" width="10.125" style="125" bestFit="1" customWidth="1"/>
    <col min="12297" max="12297" width="13.875" style="125" bestFit="1" customWidth="1"/>
    <col min="12298" max="12298" width="6.25" style="125" bestFit="1" customWidth="1"/>
    <col min="12299" max="12299" width="13.75" style="125" bestFit="1" customWidth="1"/>
    <col min="12300" max="12544" width="9" style="125"/>
    <col min="12545" max="12545" width="3.875" style="125" bestFit="1" customWidth="1"/>
    <col min="12546" max="12546" width="13" style="125" bestFit="1" customWidth="1"/>
    <col min="12547" max="12547" width="14.25" style="125" bestFit="1" customWidth="1"/>
    <col min="12548" max="12548" width="6.25" style="125" bestFit="1" customWidth="1"/>
    <col min="12549" max="12549" width="7.875" style="125" bestFit="1" customWidth="1"/>
    <col min="12550" max="12550" width="3.875" style="125" bestFit="1" customWidth="1"/>
    <col min="12551" max="12551" width="6.125" style="125" bestFit="1" customWidth="1"/>
    <col min="12552" max="12552" width="10.125" style="125" bestFit="1" customWidth="1"/>
    <col min="12553" max="12553" width="13.875" style="125" bestFit="1" customWidth="1"/>
    <col min="12554" max="12554" width="6.25" style="125" bestFit="1" customWidth="1"/>
    <col min="12555" max="12555" width="13.75" style="125" bestFit="1" customWidth="1"/>
    <col min="12556" max="12800" width="9" style="125"/>
    <col min="12801" max="12801" width="3.875" style="125" bestFit="1" customWidth="1"/>
    <col min="12802" max="12802" width="13" style="125" bestFit="1" customWidth="1"/>
    <col min="12803" max="12803" width="14.25" style="125" bestFit="1" customWidth="1"/>
    <col min="12804" max="12804" width="6.25" style="125" bestFit="1" customWidth="1"/>
    <col min="12805" max="12805" width="7.875" style="125" bestFit="1" customWidth="1"/>
    <col min="12806" max="12806" width="3.875" style="125" bestFit="1" customWidth="1"/>
    <col min="12807" max="12807" width="6.125" style="125" bestFit="1" customWidth="1"/>
    <col min="12808" max="12808" width="10.125" style="125" bestFit="1" customWidth="1"/>
    <col min="12809" max="12809" width="13.875" style="125" bestFit="1" customWidth="1"/>
    <col min="12810" max="12810" width="6.25" style="125" bestFit="1" customWidth="1"/>
    <col min="12811" max="12811" width="13.75" style="125" bestFit="1" customWidth="1"/>
    <col min="12812" max="13056" width="9" style="125"/>
    <col min="13057" max="13057" width="3.875" style="125" bestFit="1" customWidth="1"/>
    <col min="13058" max="13058" width="13" style="125" bestFit="1" customWidth="1"/>
    <col min="13059" max="13059" width="14.25" style="125" bestFit="1" customWidth="1"/>
    <col min="13060" max="13060" width="6.25" style="125" bestFit="1" customWidth="1"/>
    <col min="13061" max="13061" width="7.875" style="125" bestFit="1" customWidth="1"/>
    <col min="13062" max="13062" width="3.875" style="125" bestFit="1" customWidth="1"/>
    <col min="13063" max="13063" width="6.125" style="125" bestFit="1" customWidth="1"/>
    <col min="13064" max="13064" width="10.125" style="125" bestFit="1" customWidth="1"/>
    <col min="13065" max="13065" width="13.875" style="125" bestFit="1" customWidth="1"/>
    <col min="13066" max="13066" width="6.25" style="125" bestFit="1" customWidth="1"/>
    <col min="13067" max="13067" width="13.75" style="125" bestFit="1" customWidth="1"/>
    <col min="13068" max="13312" width="9" style="125"/>
    <col min="13313" max="13313" width="3.875" style="125" bestFit="1" customWidth="1"/>
    <col min="13314" max="13314" width="13" style="125" bestFit="1" customWidth="1"/>
    <col min="13315" max="13315" width="14.25" style="125" bestFit="1" customWidth="1"/>
    <col min="13316" max="13316" width="6.25" style="125" bestFit="1" customWidth="1"/>
    <col min="13317" max="13317" width="7.875" style="125" bestFit="1" customWidth="1"/>
    <col min="13318" max="13318" width="3.875" style="125" bestFit="1" customWidth="1"/>
    <col min="13319" max="13319" width="6.125" style="125" bestFit="1" customWidth="1"/>
    <col min="13320" max="13320" width="10.125" style="125" bestFit="1" customWidth="1"/>
    <col min="13321" max="13321" width="13.875" style="125" bestFit="1" customWidth="1"/>
    <col min="13322" max="13322" width="6.25" style="125" bestFit="1" customWidth="1"/>
    <col min="13323" max="13323" width="13.75" style="125" bestFit="1" customWidth="1"/>
    <col min="13324" max="13568" width="9" style="125"/>
    <col min="13569" max="13569" width="3.875" style="125" bestFit="1" customWidth="1"/>
    <col min="13570" max="13570" width="13" style="125" bestFit="1" customWidth="1"/>
    <col min="13571" max="13571" width="14.25" style="125" bestFit="1" customWidth="1"/>
    <col min="13572" max="13572" width="6.25" style="125" bestFit="1" customWidth="1"/>
    <col min="13573" max="13573" width="7.875" style="125" bestFit="1" customWidth="1"/>
    <col min="13574" max="13574" width="3.875" style="125" bestFit="1" customWidth="1"/>
    <col min="13575" max="13575" width="6.125" style="125" bestFit="1" customWidth="1"/>
    <col min="13576" max="13576" width="10.125" style="125" bestFit="1" customWidth="1"/>
    <col min="13577" max="13577" width="13.875" style="125" bestFit="1" customWidth="1"/>
    <col min="13578" max="13578" width="6.25" style="125" bestFit="1" customWidth="1"/>
    <col min="13579" max="13579" width="13.75" style="125" bestFit="1" customWidth="1"/>
    <col min="13580" max="13824" width="9" style="125"/>
    <col min="13825" max="13825" width="3.875" style="125" bestFit="1" customWidth="1"/>
    <col min="13826" max="13826" width="13" style="125" bestFit="1" customWidth="1"/>
    <col min="13827" max="13827" width="14.25" style="125" bestFit="1" customWidth="1"/>
    <col min="13828" max="13828" width="6.25" style="125" bestFit="1" customWidth="1"/>
    <col min="13829" max="13829" width="7.875" style="125" bestFit="1" customWidth="1"/>
    <col min="13830" max="13830" width="3.875" style="125" bestFit="1" customWidth="1"/>
    <col min="13831" max="13831" width="6.125" style="125" bestFit="1" customWidth="1"/>
    <col min="13832" max="13832" width="10.125" style="125" bestFit="1" customWidth="1"/>
    <col min="13833" max="13833" width="13.875" style="125" bestFit="1" customWidth="1"/>
    <col min="13834" max="13834" width="6.25" style="125" bestFit="1" customWidth="1"/>
    <col min="13835" max="13835" width="13.75" style="125" bestFit="1" customWidth="1"/>
    <col min="13836" max="14080" width="9" style="125"/>
    <col min="14081" max="14081" width="3.875" style="125" bestFit="1" customWidth="1"/>
    <col min="14082" max="14082" width="13" style="125" bestFit="1" customWidth="1"/>
    <col min="14083" max="14083" width="14.25" style="125" bestFit="1" customWidth="1"/>
    <col min="14084" max="14084" width="6.25" style="125" bestFit="1" customWidth="1"/>
    <col min="14085" max="14085" width="7.875" style="125" bestFit="1" customWidth="1"/>
    <col min="14086" max="14086" width="3.875" style="125" bestFit="1" customWidth="1"/>
    <col min="14087" max="14087" width="6.125" style="125" bestFit="1" customWidth="1"/>
    <col min="14088" max="14088" width="10.125" style="125" bestFit="1" customWidth="1"/>
    <col min="14089" max="14089" width="13.875" style="125" bestFit="1" customWidth="1"/>
    <col min="14090" max="14090" width="6.25" style="125" bestFit="1" customWidth="1"/>
    <col min="14091" max="14091" width="13.75" style="125" bestFit="1" customWidth="1"/>
    <col min="14092" max="14336" width="9" style="125"/>
    <col min="14337" max="14337" width="3.875" style="125" bestFit="1" customWidth="1"/>
    <col min="14338" max="14338" width="13" style="125" bestFit="1" customWidth="1"/>
    <col min="14339" max="14339" width="14.25" style="125" bestFit="1" customWidth="1"/>
    <col min="14340" max="14340" width="6.25" style="125" bestFit="1" customWidth="1"/>
    <col min="14341" max="14341" width="7.875" style="125" bestFit="1" customWidth="1"/>
    <col min="14342" max="14342" width="3.875" style="125" bestFit="1" customWidth="1"/>
    <col min="14343" max="14343" width="6.125" style="125" bestFit="1" customWidth="1"/>
    <col min="14344" max="14344" width="10.125" style="125" bestFit="1" customWidth="1"/>
    <col min="14345" max="14345" width="13.875" style="125" bestFit="1" customWidth="1"/>
    <col min="14346" max="14346" width="6.25" style="125" bestFit="1" customWidth="1"/>
    <col min="14347" max="14347" width="13.75" style="125" bestFit="1" customWidth="1"/>
    <col min="14348" max="14592" width="9" style="125"/>
    <col min="14593" max="14593" width="3.875" style="125" bestFit="1" customWidth="1"/>
    <col min="14594" max="14594" width="13" style="125" bestFit="1" customWidth="1"/>
    <col min="14595" max="14595" width="14.25" style="125" bestFit="1" customWidth="1"/>
    <col min="14596" max="14596" width="6.25" style="125" bestFit="1" customWidth="1"/>
    <col min="14597" max="14597" width="7.875" style="125" bestFit="1" customWidth="1"/>
    <col min="14598" max="14598" width="3.875" style="125" bestFit="1" customWidth="1"/>
    <col min="14599" max="14599" width="6.125" style="125" bestFit="1" customWidth="1"/>
    <col min="14600" max="14600" width="10.125" style="125" bestFit="1" customWidth="1"/>
    <col min="14601" max="14601" width="13.875" style="125" bestFit="1" customWidth="1"/>
    <col min="14602" max="14602" width="6.25" style="125" bestFit="1" customWidth="1"/>
    <col min="14603" max="14603" width="13.75" style="125" bestFit="1" customWidth="1"/>
    <col min="14604" max="14848" width="9" style="125"/>
    <col min="14849" max="14849" width="3.875" style="125" bestFit="1" customWidth="1"/>
    <col min="14850" max="14850" width="13" style="125" bestFit="1" customWidth="1"/>
    <col min="14851" max="14851" width="14.25" style="125" bestFit="1" customWidth="1"/>
    <col min="14852" max="14852" width="6.25" style="125" bestFit="1" customWidth="1"/>
    <col min="14853" max="14853" width="7.875" style="125" bestFit="1" customWidth="1"/>
    <col min="14854" max="14854" width="3.875" style="125" bestFit="1" customWidth="1"/>
    <col min="14855" max="14855" width="6.125" style="125" bestFit="1" customWidth="1"/>
    <col min="14856" max="14856" width="10.125" style="125" bestFit="1" customWidth="1"/>
    <col min="14857" max="14857" width="13.875" style="125" bestFit="1" customWidth="1"/>
    <col min="14858" max="14858" width="6.25" style="125" bestFit="1" customWidth="1"/>
    <col min="14859" max="14859" width="13.75" style="125" bestFit="1" customWidth="1"/>
    <col min="14860" max="15104" width="9" style="125"/>
    <col min="15105" max="15105" width="3.875" style="125" bestFit="1" customWidth="1"/>
    <col min="15106" max="15106" width="13" style="125" bestFit="1" customWidth="1"/>
    <col min="15107" max="15107" width="14.25" style="125" bestFit="1" customWidth="1"/>
    <col min="15108" max="15108" width="6.25" style="125" bestFit="1" customWidth="1"/>
    <col min="15109" max="15109" width="7.875" style="125" bestFit="1" customWidth="1"/>
    <col min="15110" max="15110" width="3.875" style="125" bestFit="1" customWidth="1"/>
    <col min="15111" max="15111" width="6.125" style="125" bestFit="1" customWidth="1"/>
    <col min="15112" max="15112" width="10.125" style="125" bestFit="1" customWidth="1"/>
    <col min="15113" max="15113" width="13.875" style="125" bestFit="1" customWidth="1"/>
    <col min="15114" max="15114" width="6.25" style="125" bestFit="1" customWidth="1"/>
    <col min="15115" max="15115" width="13.75" style="125" bestFit="1" customWidth="1"/>
    <col min="15116" max="15360" width="9" style="125"/>
    <col min="15361" max="15361" width="3.875" style="125" bestFit="1" customWidth="1"/>
    <col min="15362" max="15362" width="13" style="125" bestFit="1" customWidth="1"/>
    <col min="15363" max="15363" width="14.25" style="125" bestFit="1" customWidth="1"/>
    <col min="15364" max="15364" width="6.25" style="125" bestFit="1" customWidth="1"/>
    <col min="15365" max="15365" width="7.875" style="125" bestFit="1" customWidth="1"/>
    <col min="15366" max="15366" width="3.875" style="125" bestFit="1" customWidth="1"/>
    <col min="15367" max="15367" width="6.125" style="125" bestFit="1" customWidth="1"/>
    <col min="15368" max="15368" width="10.125" style="125" bestFit="1" customWidth="1"/>
    <col min="15369" max="15369" width="13.875" style="125" bestFit="1" customWidth="1"/>
    <col min="15370" max="15370" width="6.25" style="125" bestFit="1" customWidth="1"/>
    <col min="15371" max="15371" width="13.75" style="125" bestFit="1" customWidth="1"/>
    <col min="15372" max="15616" width="9" style="125"/>
    <col min="15617" max="15617" width="3.875" style="125" bestFit="1" customWidth="1"/>
    <col min="15618" max="15618" width="13" style="125" bestFit="1" customWidth="1"/>
    <col min="15619" max="15619" width="14.25" style="125" bestFit="1" customWidth="1"/>
    <col min="15620" max="15620" width="6.25" style="125" bestFit="1" customWidth="1"/>
    <col min="15621" max="15621" width="7.875" style="125" bestFit="1" customWidth="1"/>
    <col min="15622" max="15622" width="3.875" style="125" bestFit="1" customWidth="1"/>
    <col min="15623" max="15623" width="6.125" style="125" bestFit="1" customWidth="1"/>
    <col min="15624" max="15624" width="10.125" style="125" bestFit="1" customWidth="1"/>
    <col min="15625" max="15625" width="13.875" style="125" bestFit="1" customWidth="1"/>
    <col min="15626" max="15626" width="6.25" style="125" bestFit="1" customWidth="1"/>
    <col min="15627" max="15627" width="13.75" style="125" bestFit="1" customWidth="1"/>
    <col min="15628" max="15872" width="9" style="125"/>
    <col min="15873" max="15873" width="3.875" style="125" bestFit="1" customWidth="1"/>
    <col min="15874" max="15874" width="13" style="125" bestFit="1" customWidth="1"/>
    <col min="15875" max="15875" width="14.25" style="125" bestFit="1" customWidth="1"/>
    <col min="15876" max="15876" width="6.25" style="125" bestFit="1" customWidth="1"/>
    <col min="15877" max="15877" width="7.875" style="125" bestFit="1" customWidth="1"/>
    <col min="15878" max="15878" width="3.875" style="125" bestFit="1" customWidth="1"/>
    <col min="15879" max="15879" width="6.125" style="125" bestFit="1" customWidth="1"/>
    <col min="15880" max="15880" width="10.125" style="125" bestFit="1" customWidth="1"/>
    <col min="15881" max="15881" width="13.875" style="125" bestFit="1" customWidth="1"/>
    <col min="15882" max="15882" width="6.25" style="125" bestFit="1" customWidth="1"/>
    <col min="15883" max="15883" width="13.75" style="125" bestFit="1" customWidth="1"/>
    <col min="15884" max="16128" width="9" style="125"/>
    <col min="16129" max="16129" width="3.875" style="125" bestFit="1" customWidth="1"/>
    <col min="16130" max="16130" width="13" style="125" bestFit="1" customWidth="1"/>
    <col min="16131" max="16131" width="14.25" style="125" bestFit="1" customWidth="1"/>
    <col min="16132" max="16132" width="6.25" style="125" bestFit="1" customWidth="1"/>
    <col min="16133" max="16133" width="7.875" style="125" bestFit="1" customWidth="1"/>
    <col min="16134" max="16134" width="3.875" style="125" bestFit="1" customWidth="1"/>
    <col min="16135" max="16135" width="6.125" style="125" bestFit="1" customWidth="1"/>
    <col min="16136" max="16136" width="10.125" style="125" bestFit="1" customWidth="1"/>
    <col min="16137" max="16137" width="13.875" style="125" bestFit="1" customWidth="1"/>
    <col min="16138" max="16138" width="6.25" style="125" bestFit="1" customWidth="1"/>
    <col min="16139" max="16139" width="13.75" style="125" bestFit="1" customWidth="1"/>
    <col min="16140" max="16384" width="9" style="125"/>
  </cols>
  <sheetData>
    <row r="1" spans="1:204" s="107" customFormat="1" ht="15.75">
      <c r="A1" s="203" t="s">
        <v>385</v>
      </c>
      <c r="B1" s="203"/>
      <c r="C1" s="203"/>
      <c r="D1" s="203"/>
      <c r="E1" s="204" t="s">
        <v>3</v>
      </c>
      <c r="F1" s="204"/>
      <c r="G1" s="204"/>
      <c r="H1" s="204"/>
      <c r="I1" s="204"/>
      <c r="J1" s="204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</row>
    <row r="2" spans="1:204" s="107" customFormat="1" ht="15.75">
      <c r="A2" s="205" t="s">
        <v>4</v>
      </c>
      <c r="B2" s="205"/>
      <c r="C2" s="205"/>
      <c r="D2" s="205"/>
      <c r="E2" s="206" t="s">
        <v>5</v>
      </c>
      <c r="F2" s="206"/>
      <c r="G2" s="206"/>
      <c r="H2" s="206"/>
      <c r="I2" s="206"/>
      <c r="J2" s="206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</row>
    <row r="3" spans="1:204" s="107" customFormat="1" ht="15.75">
      <c r="A3" s="109"/>
      <c r="B3" s="110"/>
      <c r="C3" s="110"/>
      <c r="D3" s="109"/>
      <c r="E3" s="109"/>
      <c r="F3" s="109"/>
      <c r="G3" s="109"/>
      <c r="H3" s="109"/>
      <c r="I3" s="109"/>
      <c r="J3" s="109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</row>
    <row r="4" spans="1:204" s="112" customFormat="1" ht="16.5">
      <c r="A4" s="207" t="s">
        <v>386</v>
      </c>
      <c r="B4" s="207"/>
      <c r="C4" s="207"/>
      <c r="D4" s="207"/>
      <c r="E4" s="207"/>
      <c r="F4" s="207"/>
      <c r="G4" s="207"/>
      <c r="H4" s="207"/>
      <c r="I4" s="207"/>
      <c r="J4" s="207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</row>
    <row r="5" spans="1:204" s="112" customFormat="1" ht="16.5">
      <c r="A5" s="202" t="s">
        <v>639</v>
      </c>
      <c r="B5" s="202"/>
      <c r="C5" s="202"/>
      <c r="D5" s="202"/>
      <c r="E5" s="202"/>
      <c r="F5" s="202"/>
      <c r="G5" s="202"/>
      <c r="H5" s="202"/>
      <c r="I5" s="202"/>
      <c r="J5" s="202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</row>
    <row r="6" spans="1:204" s="112" customFormat="1" ht="16.5">
      <c r="A6" s="201" t="s">
        <v>387</v>
      </c>
      <c r="B6" s="201"/>
      <c r="C6" s="201"/>
      <c r="D6" s="201"/>
      <c r="E6" s="201"/>
      <c r="F6" s="201"/>
      <c r="G6" s="201"/>
      <c r="H6" s="201"/>
      <c r="I6" s="201"/>
      <c r="J6" s="201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</row>
    <row r="7" spans="1:204" s="107" customFormat="1">
      <c r="A7" s="114"/>
      <c r="B7" s="108"/>
      <c r="C7" s="108"/>
      <c r="D7" s="108"/>
      <c r="E7" s="108"/>
      <c r="F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</row>
    <row r="8" spans="1:204" s="115" customFormat="1">
      <c r="A8" s="199" t="s">
        <v>388</v>
      </c>
      <c r="B8" s="199" t="s">
        <v>150</v>
      </c>
      <c r="C8" s="199" t="s">
        <v>151</v>
      </c>
      <c r="D8" s="199" t="s">
        <v>152</v>
      </c>
      <c r="E8" s="199" t="s">
        <v>13</v>
      </c>
      <c r="F8" s="199" t="s">
        <v>153</v>
      </c>
      <c r="G8" s="199" t="s">
        <v>389</v>
      </c>
      <c r="H8" s="199" t="s">
        <v>154</v>
      </c>
      <c r="I8" s="199" t="s">
        <v>155</v>
      </c>
      <c r="J8" s="199" t="s">
        <v>2</v>
      </c>
    </row>
    <row r="9" spans="1:204" s="115" customFormat="1">
      <c r="A9" s="199"/>
      <c r="B9" s="199"/>
      <c r="C9" s="199"/>
      <c r="D9" s="199"/>
      <c r="E9" s="199"/>
      <c r="F9" s="199"/>
      <c r="G9" s="199"/>
      <c r="H9" s="199"/>
      <c r="I9" s="199"/>
      <c r="J9" s="199"/>
    </row>
    <row r="10" spans="1:204" s="119" customFormat="1">
      <c r="A10" s="116">
        <v>1</v>
      </c>
      <c r="B10" s="117" t="s">
        <v>240</v>
      </c>
      <c r="C10" s="118" t="s">
        <v>390</v>
      </c>
      <c r="D10" s="118" t="s">
        <v>391</v>
      </c>
      <c r="E10" s="117" t="s">
        <v>392</v>
      </c>
      <c r="F10" s="117" t="s">
        <v>50</v>
      </c>
      <c r="G10" s="117" t="s">
        <v>49</v>
      </c>
      <c r="H10" s="117" t="s">
        <v>122</v>
      </c>
      <c r="I10" s="117" t="s">
        <v>393</v>
      </c>
      <c r="J10" s="118"/>
      <c r="K10" s="119" t="str">
        <f>VLOOKUP(B10,'[1]Danh sách nộp tiền thi IC3'!$B$11:$B$82,1,0)</f>
        <v>DTN1653150013</v>
      </c>
    </row>
    <row r="11" spans="1:204" s="119" customFormat="1">
      <c r="A11" s="116">
        <v>2</v>
      </c>
      <c r="B11" s="117" t="s">
        <v>242</v>
      </c>
      <c r="C11" s="118" t="s">
        <v>394</v>
      </c>
      <c r="D11" s="118" t="s">
        <v>75</v>
      </c>
      <c r="E11" s="117" t="s">
        <v>395</v>
      </c>
      <c r="F11" s="117" t="s">
        <v>50</v>
      </c>
      <c r="G11" s="117" t="s">
        <v>52</v>
      </c>
      <c r="H11" s="117" t="s">
        <v>54</v>
      </c>
      <c r="I11" s="117" t="s">
        <v>396</v>
      </c>
      <c r="J11" s="118"/>
      <c r="K11" s="119" t="str">
        <f>VLOOKUP(B11,'[1]Danh sách nộp tiền thi IC3'!$B$11:$B$82,1,0)</f>
        <v>DTN1553060002</v>
      </c>
    </row>
    <row r="12" spans="1:204" s="119" customFormat="1">
      <c r="A12" s="116">
        <v>3</v>
      </c>
      <c r="B12" s="117" t="s">
        <v>244</v>
      </c>
      <c r="C12" s="118" t="s">
        <v>106</v>
      </c>
      <c r="D12" s="118" t="s">
        <v>75</v>
      </c>
      <c r="E12" s="117" t="s">
        <v>397</v>
      </c>
      <c r="F12" s="117" t="s">
        <v>50</v>
      </c>
      <c r="G12" s="117" t="s">
        <v>49</v>
      </c>
      <c r="H12" s="117" t="s">
        <v>48</v>
      </c>
      <c r="I12" s="117" t="s">
        <v>398</v>
      </c>
      <c r="J12" s="118"/>
      <c r="K12" s="119" t="str">
        <f>VLOOKUP(B12,'[1]Danh sách nộp tiền thi IC3'!$B$11:$B$82,1,0)</f>
        <v>DTN1653110044</v>
      </c>
    </row>
    <row r="13" spans="1:204" s="119" customFormat="1">
      <c r="A13" s="116">
        <v>4</v>
      </c>
      <c r="B13" s="117" t="s">
        <v>246</v>
      </c>
      <c r="C13" s="118" t="s">
        <v>399</v>
      </c>
      <c r="D13" s="118" t="s">
        <v>75</v>
      </c>
      <c r="E13" s="117" t="s">
        <v>400</v>
      </c>
      <c r="F13" s="117" t="s">
        <v>47</v>
      </c>
      <c r="G13" s="117" t="s">
        <v>49</v>
      </c>
      <c r="H13" s="117" t="s">
        <v>48</v>
      </c>
      <c r="I13" s="117" t="s">
        <v>401</v>
      </c>
      <c r="J13" s="118"/>
      <c r="K13" s="119" t="str">
        <f>VLOOKUP(B13,'[1]Danh sách nộp tiền thi IC3'!$B$11:$B$82,1,0)</f>
        <v>DTN1653070080</v>
      </c>
    </row>
    <row r="14" spans="1:204" s="119" customFormat="1">
      <c r="A14" s="116">
        <v>5</v>
      </c>
      <c r="B14" s="117" t="s">
        <v>248</v>
      </c>
      <c r="C14" s="118" t="s">
        <v>77</v>
      </c>
      <c r="D14" s="118" t="s">
        <v>402</v>
      </c>
      <c r="E14" s="117" t="s">
        <v>403</v>
      </c>
      <c r="F14" s="117" t="s">
        <v>50</v>
      </c>
      <c r="G14" s="117" t="s">
        <v>49</v>
      </c>
      <c r="H14" s="117" t="s">
        <v>48</v>
      </c>
      <c r="I14" s="117" t="s">
        <v>401</v>
      </c>
      <c r="J14" s="118"/>
      <c r="K14" s="119" t="str">
        <f>VLOOKUP(B14,'[1]Danh sách nộp tiền thi IC3'!$B$11:$B$82,1,0)</f>
        <v>DTN1654290007</v>
      </c>
    </row>
    <row r="15" spans="1:204" s="119" customFormat="1">
      <c r="A15" s="116">
        <v>6</v>
      </c>
      <c r="B15" s="117" t="s">
        <v>250</v>
      </c>
      <c r="C15" s="118" t="s">
        <v>404</v>
      </c>
      <c r="D15" s="118" t="s">
        <v>95</v>
      </c>
      <c r="E15" s="117" t="s">
        <v>405</v>
      </c>
      <c r="F15" s="117" t="s">
        <v>50</v>
      </c>
      <c r="G15" s="117" t="s">
        <v>49</v>
      </c>
      <c r="H15" s="117" t="s">
        <v>48</v>
      </c>
      <c r="I15" s="117" t="s">
        <v>398</v>
      </c>
      <c r="J15" s="118"/>
      <c r="K15" s="119" t="str">
        <f>VLOOKUP(B15,'[1]Danh sách nộp tiền thi IC3'!$B$11:$B$82,1,0)</f>
        <v>DTN1353110038</v>
      </c>
    </row>
    <row r="16" spans="1:204" s="119" customFormat="1">
      <c r="A16" s="116">
        <v>7</v>
      </c>
      <c r="B16" s="117" t="s">
        <v>252</v>
      </c>
      <c r="C16" s="118" t="s">
        <v>406</v>
      </c>
      <c r="D16" s="118" t="s">
        <v>407</v>
      </c>
      <c r="E16" s="117" t="s">
        <v>408</v>
      </c>
      <c r="F16" s="117" t="s">
        <v>47</v>
      </c>
      <c r="G16" s="117" t="s">
        <v>49</v>
      </c>
      <c r="H16" s="117" t="s">
        <v>79</v>
      </c>
      <c r="I16" s="117" t="s">
        <v>409</v>
      </c>
      <c r="J16" s="118"/>
      <c r="K16" s="119" t="str">
        <f>VLOOKUP(B16,'[1]Danh sách nộp tiền thi IC3'!$B$11:$B$82,1,0)</f>
        <v>DTN1553050043</v>
      </c>
    </row>
    <row r="17" spans="1:11" s="119" customFormat="1">
      <c r="A17" s="116">
        <v>8</v>
      </c>
      <c r="B17" s="117" t="s">
        <v>254</v>
      </c>
      <c r="C17" s="118" t="s">
        <v>410</v>
      </c>
      <c r="D17" s="118" t="s">
        <v>97</v>
      </c>
      <c r="E17" s="117" t="s">
        <v>411</v>
      </c>
      <c r="F17" s="117" t="s">
        <v>50</v>
      </c>
      <c r="G17" s="117" t="s">
        <v>49</v>
      </c>
      <c r="H17" s="117" t="s">
        <v>91</v>
      </c>
      <c r="I17" s="117" t="s">
        <v>412</v>
      </c>
      <c r="J17" s="118"/>
      <c r="K17" s="119" t="str">
        <f>VLOOKUP(B17,'[1]Danh sách nộp tiền thi IC3'!$B$11:$B$82,1,0)</f>
        <v>DTN1653060002</v>
      </c>
    </row>
    <row r="18" spans="1:11" s="119" customFormat="1">
      <c r="A18" s="116">
        <v>9</v>
      </c>
      <c r="B18" s="117" t="s">
        <v>256</v>
      </c>
      <c r="C18" s="118" t="s">
        <v>148</v>
      </c>
      <c r="D18" s="118" t="s">
        <v>413</v>
      </c>
      <c r="E18" s="117" t="s">
        <v>147</v>
      </c>
      <c r="F18" s="117" t="s">
        <v>50</v>
      </c>
      <c r="G18" s="117" t="s">
        <v>132</v>
      </c>
      <c r="H18" s="117" t="s">
        <v>91</v>
      </c>
      <c r="I18" s="117" t="s">
        <v>414</v>
      </c>
      <c r="J18" s="118"/>
      <c r="K18" s="119" t="str">
        <f>VLOOKUP(B18,'[1]Danh sách nộp tiền thi IC3'!$B$11:$B$82,1,0)</f>
        <v>DTN1654140013</v>
      </c>
    </row>
    <row r="19" spans="1:11" s="119" customFormat="1">
      <c r="A19" s="116">
        <v>10</v>
      </c>
      <c r="B19" s="117" t="s">
        <v>310</v>
      </c>
      <c r="C19" s="118" t="s">
        <v>415</v>
      </c>
      <c r="D19" s="118" t="s">
        <v>66</v>
      </c>
      <c r="E19" s="117" t="s">
        <v>416</v>
      </c>
      <c r="F19" s="117" t="s">
        <v>50</v>
      </c>
      <c r="G19" s="117" t="s">
        <v>417</v>
      </c>
      <c r="H19" s="117" t="s">
        <v>133</v>
      </c>
      <c r="I19" s="117" t="s">
        <v>418</v>
      </c>
      <c r="J19" s="118"/>
      <c r="K19" s="119" t="str">
        <f>VLOOKUP(B19,'[1]Danh sách nộp tiền thi IC3'!$B$11:$B$82,1,0)</f>
        <v>DTN18LT4120002</v>
      </c>
    </row>
    <row r="20" spans="1:11" s="119" customFormat="1">
      <c r="A20" s="116">
        <v>11</v>
      </c>
      <c r="B20" s="117" t="s">
        <v>258</v>
      </c>
      <c r="C20" s="118" t="s">
        <v>419</v>
      </c>
      <c r="D20" s="118" t="s">
        <v>66</v>
      </c>
      <c r="E20" s="117" t="s">
        <v>420</v>
      </c>
      <c r="F20" s="117" t="s">
        <v>50</v>
      </c>
      <c r="G20" s="117" t="s">
        <v>141</v>
      </c>
      <c r="H20" s="117" t="s">
        <v>54</v>
      </c>
      <c r="I20" s="117" t="s">
        <v>421</v>
      </c>
      <c r="J20" s="118"/>
      <c r="K20" s="119" t="str">
        <f>VLOOKUP(B20,'[1]Danh sách nộp tiền thi IC3'!$B$11:$B$82,1,0)</f>
        <v>DTN1454120072</v>
      </c>
    </row>
    <row r="21" spans="1:11" s="119" customFormat="1">
      <c r="A21" s="116">
        <v>12</v>
      </c>
      <c r="B21" s="117" t="s">
        <v>260</v>
      </c>
      <c r="C21" s="118" t="s">
        <v>422</v>
      </c>
      <c r="D21" s="118" t="s">
        <v>73</v>
      </c>
      <c r="E21" s="117" t="s">
        <v>423</v>
      </c>
      <c r="F21" s="117" t="s">
        <v>47</v>
      </c>
      <c r="G21" s="117" t="s">
        <v>49</v>
      </c>
      <c r="H21" s="117" t="s">
        <v>92</v>
      </c>
      <c r="I21" s="117" t="s">
        <v>424</v>
      </c>
      <c r="J21" s="118"/>
      <c r="K21" s="119" t="str">
        <f>VLOOKUP(B21,'[1]Danh sách nộp tiền thi IC3'!$B$11:$B$82,1,0)</f>
        <v>DTN1653040002</v>
      </c>
    </row>
    <row r="22" spans="1:11" s="119" customFormat="1">
      <c r="A22" s="116">
        <v>13</v>
      </c>
      <c r="B22" s="117" t="s">
        <v>262</v>
      </c>
      <c r="C22" s="118" t="s">
        <v>124</v>
      </c>
      <c r="D22" s="118" t="s">
        <v>71</v>
      </c>
      <c r="E22" s="117" t="s">
        <v>425</v>
      </c>
      <c r="F22" s="117" t="s">
        <v>47</v>
      </c>
      <c r="G22" s="117" t="s">
        <v>49</v>
      </c>
      <c r="H22" s="117" t="s">
        <v>48</v>
      </c>
      <c r="I22" s="117" t="s">
        <v>398</v>
      </c>
      <c r="J22" s="118"/>
      <c r="K22" s="119" t="str">
        <f>VLOOKUP(B22,'[1]Danh sách nộp tiền thi IC3'!$B$11:$B$82,1,0)</f>
        <v>DTN1554290041</v>
      </c>
    </row>
    <row r="23" spans="1:11" s="119" customFormat="1">
      <c r="A23" s="116">
        <v>14</v>
      </c>
      <c r="B23" s="117" t="s">
        <v>264</v>
      </c>
      <c r="C23" s="118" t="s">
        <v>426</v>
      </c>
      <c r="D23" s="118" t="s">
        <v>427</v>
      </c>
      <c r="E23" s="117" t="s">
        <v>428</v>
      </c>
      <c r="F23" s="117" t="s">
        <v>47</v>
      </c>
      <c r="G23" s="117" t="s">
        <v>81</v>
      </c>
      <c r="H23" s="117" t="s">
        <v>82</v>
      </c>
      <c r="I23" s="117" t="s">
        <v>424</v>
      </c>
      <c r="J23" s="118"/>
      <c r="K23" s="119" t="str">
        <f>VLOOKUP(B23,'[1]Danh sách nộp tiền thi IC3'!$B$11:$B$82,1,0)</f>
        <v>DTN1653050295</v>
      </c>
    </row>
    <row r="24" spans="1:11" s="119" customFormat="1">
      <c r="A24" s="116">
        <v>15</v>
      </c>
      <c r="B24" s="117" t="s">
        <v>266</v>
      </c>
      <c r="C24" s="118" t="s">
        <v>429</v>
      </c>
      <c r="D24" s="118" t="s">
        <v>427</v>
      </c>
      <c r="E24" s="117" t="s">
        <v>430</v>
      </c>
      <c r="F24" s="117" t="s">
        <v>50</v>
      </c>
      <c r="G24" s="117" t="s">
        <v>49</v>
      </c>
      <c r="H24" s="117" t="s">
        <v>98</v>
      </c>
      <c r="I24" s="117" t="s">
        <v>431</v>
      </c>
      <c r="J24" s="118"/>
      <c r="K24" s="119" t="str">
        <f>VLOOKUP(B24,'[1]Danh sách nộp tiền thi IC3'!$B$11:$B$82,1,0)</f>
        <v>DTN1653050252</v>
      </c>
    </row>
    <row r="25" spans="1:11" s="119" customFormat="1">
      <c r="A25" s="116">
        <v>16</v>
      </c>
      <c r="B25" s="117" t="s">
        <v>268</v>
      </c>
      <c r="C25" s="118" t="s">
        <v>432</v>
      </c>
      <c r="D25" s="118" t="s">
        <v>111</v>
      </c>
      <c r="E25" s="117" t="s">
        <v>433</v>
      </c>
      <c r="F25" s="117" t="s">
        <v>47</v>
      </c>
      <c r="G25" s="117" t="s">
        <v>81</v>
      </c>
      <c r="H25" s="117" t="s">
        <v>122</v>
      </c>
      <c r="I25" s="117" t="s">
        <v>434</v>
      </c>
      <c r="J25" s="118"/>
      <c r="K25" s="119" t="str">
        <f>VLOOKUP(B25,'[1]Danh sách nộp tiền thi IC3'!$B$11:$B$82,1,0)</f>
        <v>DTN1653170040</v>
      </c>
    </row>
    <row r="26" spans="1:11" s="119" customFormat="1">
      <c r="A26" s="116">
        <v>17</v>
      </c>
      <c r="B26" s="117" t="s">
        <v>270</v>
      </c>
      <c r="C26" s="118" t="s">
        <v>435</v>
      </c>
      <c r="D26" s="118" t="s">
        <v>125</v>
      </c>
      <c r="E26" s="117" t="s">
        <v>436</v>
      </c>
      <c r="F26" s="117" t="s">
        <v>50</v>
      </c>
      <c r="G26" s="117" t="s">
        <v>49</v>
      </c>
      <c r="H26" s="117" t="s">
        <v>96</v>
      </c>
      <c r="I26" s="117" t="s">
        <v>437</v>
      </c>
      <c r="J26" s="118"/>
      <c r="K26" s="119" t="str">
        <f>VLOOKUP(B26,'[1]Danh sách nộp tiền thi IC3'!$B$11:$B$82,1,0)</f>
        <v>DTN1553050085</v>
      </c>
    </row>
    <row r="27" spans="1:11" s="119" customFormat="1">
      <c r="A27" s="116">
        <v>18</v>
      </c>
      <c r="B27" s="117" t="s">
        <v>272</v>
      </c>
      <c r="C27" s="118" t="s">
        <v>139</v>
      </c>
      <c r="D27" s="118" t="s">
        <v>438</v>
      </c>
      <c r="E27" s="117" t="s">
        <v>439</v>
      </c>
      <c r="F27" s="117" t="s">
        <v>47</v>
      </c>
      <c r="G27" s="117" t="s">
        <v>49</v>
      </c>
      <c r="H27" s="117" t="s">
        <v>48</v>
      </c>
      <c r="I27" s="117" t="s">
        <v>440</v>
      </c>
      <c r="J27" s="118"/>
      <c r="K27" s="119" t="str">
        <f>VLOOKUP(B27,'[1]Danh sách nộp tiền thi IC3'!$B$11:$B$82,1,0)</f>
        <v>DTN1353050058</v>
      </c>
    </row>
    <row r="28" spans="1:11" s="119" customFormat="1">
      <c r="A28" s="116">
        <v>19</v>
      </c>
      <c r="B28" s="117" t="s">
        <v>274</v>
      </c>
      <c r="C28" s="118" t="s">
        <v>441</v>
      </c>
      <c r="D28" s="118" t="s">
        <v>99</v>
      </c>
      <c r="E28" s="117" t="s">
        <v>442</v>
      </c>
      <c r="F28" s="117" t="s">
        <v>50</v>
      </c>
      <c r="G28" s="117" t="s">
        <v>49</v>
      </c>
      <c r="H28" s="117" t="s">
        <v>96</v>
      </c>
      <c r="I28" s="117" t="s">
        <v>398</v>
      </c>
      <c r="J28" s="118"/>
      <c r="K28" s="119" t="str">
        <f>VLOOKUP(B28,'[1]Danh sách nộp tiền thi IC3'!$B$11:$B$82,1,0)</f>
        <v>DTN1653110009</v>
      </c>
    </row>
    <row r="29" spans="1:11" s="119" customFormat="1">
      <c r="A29" s="116">
        <v>20</v>
      </c>
      <c r="B29" s="117" t="s">
        <v>276</v>
      </c>
      <c r="C29" s="118" t="s">
        <v>443</v>
      </c>
      <c r="D29" s="118" t="s">
        <v>99</v>
      </c>
      <c r="E29" s="117" t="s">
        <v>444</v>
      </c>
      <c r="F29" s="117" t="s">
        <v>50</v>
      </c>
      <c r="G29" s="117" t="s">
        <v>52</v>
      </c>
      <c r="H29" s="117" t="s">
        <v>48</v>
      </c>
      <c r="I29" s="117" t="s">
        <v>445</v>
      </c>
      <c r="J29" s="118"/>
      <c r="K29" s="119" t="str">
        <f>VLOOKUP(B29,'[1]Danh sách nộp tiền thi IC3'!$B$11:$B$82,1,0)</f>
        <v>DTN1553050102</v>
      </c>
    </row>
    <row r="30" spans="1:11" s="119" customFormat="1">
      <c r="A30" s="116">
        <v>21</v>
      </c>
      <c r="B30" s="117" t="s">
        <v>278</v>
      </c>
      <c r="C30" s="118" t="s">
        <v>446</v>
      </c>
      <c r="D30" s="118" t="s">
        <v>99</v>
      </c>
      <c r="E30" s="117" t="s">
        <v>447</v>
      </c>
      <c r="F30" s="117" t="s">
        <v>50</v>
      </c>
      <c r="G30" s="117" t="s">
        <v>52</v>
      </c>
      <c r="H30" s="117" t="s">
        <v>54</v>
      </c>
      <c r="I30" s="117" t="s">
        <v>448</v>
      </c>
      <c r="J30" s="118"/>
      <c r="K30" s="119" t="str">
        <f>VLOOKUP(B30,'[1]Danh sách nộp tiền thi IC3'!$B$11:$B$82,1,0)</f>
        <v>DTN1553170014</v>
      </c>
    </row>
    <row r="31" spans="1:11" s="119" customFormat="1">
      <c r="A31" s="116">
        <v>22</v>
      </c>
      <c r="B31" s="117" t="s">
        <v>280</v>
      </c>
      <c r="C31" s="118" t="s">
        <v>449</v>
      </c>
      <c r="D31" s="118" t="s">
        <v>55</v>
      </c>
      <c r="E31" s="117" t="s">
        <v>450</v>
      </c>
      <c r="F31" s="117" t="s">
        <v>47</v>
      </c>
      <c r="G31" s="117" t="s">
        <v>81</v>
      </c>
      <c r="H31" s="117" t="s">
        <v>54</v>
      </c>
      <c r="I31" s="117" t="s">
        <v>437</v>
      </c>
      <c r="J31" s="118"/>
      <c r="K31" s="119" t="str">
        <f>VLOOKUP(B31,'[1]Danh sách nộp tiền thi IC3'!$B$11:$B$82,1,0)</f>
        <v>DTN1553050106</v>
      </c>
    </row>
    <row r="32" spans="1:11" s="119" customFormat="1">
      <c r="A32" s="116">
        <v>23</v>
      </c>
      <c r="B32" s="117" t="s">
        <v>282</v>
      </c>
      <c r="C32" s="118" t="s">
        <v>451</v>
      </c>
      <c r="D32" s="118" t="s">
        <v>70</v>
      </c>
      <c r="E32" s="117" t="s">
        <v>452</v>
      </c>
      <c r="F32" s="117" t="s">
        <v>47</v>
      </c>
      <c r="G32" s="117" t="s">
        <v>49</v>
      </c>
      <c r="H32" s="117" t="s">
        <v>48</v>
      </c>
      <c r="I32" s="117" t="s">
        <v>412</v>
      </c>
      <c r="J32" s="118"/>
      <c r="K32" s="119" t="str">
        <f>VLOOKUP(B32,'[1]Danh sách nộp tiền thi IC3'!$B$11:$B$82,1,0)</f>
        <v>DTN1653060003</v>
      </c>
    </row>
    <row r="33" spans="1:11" s="119" customFormat="1">
      <c r="A33" s="116">
        <v>24</v>
      </c>
      <c r="B33" s="117" t="s">
        <v>284</v>
      </c>
      <c r="C33" s="118" t="s">
        <v>453</v>
      </c>
      <c r="D33" s="118" t="s">
        <v>454</v>
      </c>
      <c r="E33" s="117" t="s">
        <v>455</v>
      </c>
      <c r="F33" s="117" t="s">
        <v>50</v>
      </c>
      <c r="G33" s="117" t="s">
        <v>49</v>
      </c>
      <c r="H33" s="117" t="s">
        <v>113</v>
      </c>
      <c r="I33" s="117" t="s">
        <v>456</v>
      </c>
      <c r="J33" s="118"/>
      <c r="K33" s="119" t="str">
        <f>VLOOKUP(B33,'[1]Danh sách nộp tiền thi IC3'!$B$11:$B$82,1,0)</f>
        <v>DTN1553040117</v>
      </c>
    </row>
    <row r="34" spans="1:11" s="119" customFormat="1">
      <c r="A34" s="116">
        <v>25</v>
      </c>
      <c r="B34" s="117" t="s">
        <v>286</v>
      </c>
      <c r="C34" s="118" t="s">
        <v>457</v>
      </c>
      <c r="D34" s="118" t="s">
        <v>67</v>
      </c>
      <c r="E34" s="117" t="s">
        <v>458</v>
      </c>
      <c r="F34" s="117" t="s">
        <v>50</v>
      </c>
      <c r="G34" s="117" t="s">
        <v>52</v>
      </c>
      <c r="H34" s="117" t="s">
        <v>54</v>
      </c>
      <c r="I34" s="117" t="s">
        <v>459</v>
      </c>
      <c r="J34" s="118"/>
      <c r="K34" s="119" t="str">
        <f>VLOOKUP(B34,'[1]Danh sách nộp tiền thi IC3'!$B$11:$B$82,1,0)</f>
        <v>DTN1558510025</v>
      </c>
    </row>
    <row r="35" spans="1:11" s="119" customFormat="1">
      <c r="A35" s="116">
        <v>26</v>
      </c>
      <c r="B35" s="117" t="s">
        <v>288</v>
      </c>
      <c r="C35" s="118" t="s">
        <v>460</v>
      </c>
      <c r="D35" s="118" t="s">
        <v>67</v>
      </c>
      <c r="E35" s="117" t="s">
        <v>461</v>
      </c>
      <c r="F35" s="117" t="s">
        <v>50</v>
      </c>
      <c r="G35" s="117" t="s">
        <v>52</v>
      </c>
      <c r="H35" s="117" t="s">
        <v>80</v>
      </c>
      <c r="I35" s="117" t="s">
        <v>130</v>
      </c>
      <c r="J35" s="118"/>
      <c r="K35" s="119" t="str">
        <f>VLOOKUP(B35,'[1]Danh sách nộp tiền thi IC3'!$B$11:$B$82,1,0)</f>
        <v>DTN17530A0008</v>
      </c>
    </row>
    <row r="36" spans="1:11" s="119" customFormat="1">
      <c r="A36" s="116">
        <v>27</v>
      </c>
      <c r="B36" s="117" t="s">
        <v>290</v>
      </c>
      <c r="C36" s="118" t="s">
        <v>462</v>
      </c>
      <c r="D36" s="118" t="s">
        <v>74</v>
      </c>
      <c r="E36" s="117" t="s">
        <v>463</v>
      </c>
      <c r="F36" s="117" t="s">
        <v>47</v>
      </c>
      <c r="G36" s="117" t="s">
        <v>49</v>
      </c>
      <c r="H36" s="117" t="s">
        <v>134</v>
      </c>
      <c r="I36" s="117" t="s">
        <v>409</v>
      </c>
      <c r="J36" s="118"/>
      <c r="K36" s="119" t="str">
        <f>VLOOKUP(B36,'[1]Danh sách nộp tiền thi IC3'!$B$11:$B$82,1,0)</f>
        <v>DTN1553050137</v>
      </c>
    </row>
    <row r="37" spans="1:11" s="119" customFormat="1">
      <c r="A37" s="116">
        <v>28</v>
      </c>
      <c r="B37" s="117" t="s">
        <v>292</v>
      </c>
      <c r="C37" s="118" t="s">
        <v>464</v>
      </c>
      <c r="D37" s="118" t="s">
        <v>115</v>
      </c>
      <c r="E37" s="117" t="s">
        <v>465</v>
      </c>
      <c r="F37" s="117" t="s">
        <v>47</v>
      </c>
      <c r="G37" s="117" t="s">
        <v>51</v>
      </c>
      <c r="H37" s="117" t="s">
        <v>80</v>
      </c>
      <c r="I37" s="117" t="s">
        <v>418</v>
      </c>
      <c r="J37" s="118"/>
      <c r="K37" s="119" t="str">
        <f>VLOOKUP(B37,'[1]Danh sách nộp tiền thi IC3'!$B$11:$B$82,1,0)</f>
        <v>DTN18LT4120003</v>
      </c>
    </row>
    <row r="38" spans="1:11" s="119" customFormat="1">
      <c r="A38" s="116">
        <v>29</v>
      </c>
      <c r="B38" s="117" t="s">
        <v>294</v>
      </c>
      <c r="C38" s="118" t="s">
        <v>131</v>
      </c>
      <c r="D38" s="118" t="s">
        <v>102</v>
      </c>
      <c r="E38" s="117" t="s">
        <v>466</v>
      </c>
      <c r="F38" s="117" t="s">
        <v>50</v>
      </c>
      <c r="G38" s="117" t="s">
        <v>49</v>
      </c>
      <c r="H38" s="117" t="s">
        <v>88</v>
      </c>
      <c r="I38" s="117" t="s">
        <v>434</v>
      </c>
      <c r="J38" s="118"/>
      <c r="K38" s="119" t="str">
        <f>VLOOKUP(B38,'[1]Danh sách nộp tiền thi IC3'!$B$11:$B$82,1,0)</f>
        <v>DTN1653170030</v>
      </c>
    </row>
    <row r="39" spans="1:11" s="119" customFormat="1">
      <c r="A39" s="116">
        <v>30</v>
      </c>
      <c r="B39" s="117" t="s">
        <v>296</v>
      </c>
      <c r="C39" s="118" t="s">
        <v>109</v>
      </c>
      <c r="D39" s="118" t="s">
        <v>467</v>
      </c>
      <c r="E39" s="117" t="s">
        <v>468</v>
      </c>
      <c r="F39" s="117" t="s">
        <v>50</v>
      </c>
      <c r="G39" s="117" t="s">
        <v>52</v>
      </c>
      <c r="H39" s="117" t="s">
        <v>48</v>
      </c>
      <c r="I39" s="117" t="s">
        <v>437</v>
      </c>
      <c r="J39" s="118"/>
      <c r="K39" s="119" t="str">
        <f>VLOOKUP(B39,'[1]Danh sách nộp tiền thi IC3'!$B$11:$B$82,1,0)</f>
        <v>DTN1553050148</v>
      </c>
    </row>
    <row r="40" spans="1:11" s="119" customFormat="1">
      <c r="A40" s="116">
        <v>31</v>
      </c>
      <c r="B40" s="117" t="s">
        <v>298</v>
      </c>
      <c r="C40" s="118" t="s">
        <v>77</v>
      </c>
      <c r="D40" s="118" t="s">
        <v>107</v>
      </c>
      <c r="E40" s="117" t="s">
        <v>469</v>
      </c>
      <c r="F40" s="117" t="s">
        <v>50</v>
      </c>
      <c r="G40" s="117" t="s">
        <v>49</v>
      </c>
      <c r="H40" s="117" t="s">
        <v>48</v>
      </c>
      <c r="I40" s="117" t="s">
        <v>409</v>
      </c>
      <c r="J40" s="118"/>
      <c r="K40" s="119" t="str">
        <f>VLOOKUP(B40,'[1]Danh sách nộp tiền thi IC3'!$B$11:$B$82,1,0)</f>
        <v>DTN1553050151</v>
      </c>
    </row>
    <row r="41" spans="1:11" s="119" customFormat="1">
      <c r="A41" s="116">
        <v>32</v>
      </c>
      <c r="B41" s="117" t="s">
        <v>300</v>
      </c>
      <c r="C41" s="118" t="s">
        <v>470</v>
      </c>
      <c r="D41" s="118" t="s">
        <v>50</v>
      </c>
      <c r="E41" s="117" t="s">
        <v>471</v>
      </c>
      <c r="F41" s="117" t="s">
        <v>47</v>
      </c>
      <c r="G41" s="117" t="s">
        <v>49</v>
      </c>
      <c r="H41" s="117" t="s">
        <v>82</v>
      </c>
      <c r="I41" s="117" t="s">
        <v>424</v>
      </c>
      <c r="J41" s="118"/>
      <c r="K41" s="119" t="str">
        <f>VLOOKUP(B41,'[1]Danh sách nộp tiền thi IC3'!$B$11:$B$82,1,0)</f>
        <v>DTN1653050143</v>
      </c>
    </row>
    <row r="42" spans="1:11" s="119" customFormat="1">
      <c r="A42" s="116">
        <v>33</v>
      </c>
      <c r="B42" s="117" t="s">
        <v>302</v>
      </c>
      <c r="C42" s="118" t="s">
        <v>472</v>
      </c>
      <c r="D42" s="118" t="s">
        <v>473</v>
      </c>
      <c r="E42" s="117" t="s">
        <v>474</v>
      </c>
      <c r="F42" s="117" t="s">
        <v>50</v>
      </c>
      <c r="G42" s="117" t="s">
        <v>52</v>
      </c>
      <c r="H42" s="117" t="s">
        <v>91</v>
      </c>
      <c r="I42" s="117" t="s">
        <v>401</v>
      </c>
      <c r="J42" s="118"/>
      <c r="K42" s="119" t="str">
        <f>VLOOKUP(B42,'[1]Danh sách nộp tiền thi IC3'!$B$11:$B$82,1,0)</f>
        <v>DTN1658510025</v>
      </c>
    </row>
    <row r="43" spans="1:11" s="119" customFormat="1">
      <c r="A43" s="116">
        <v>34</v>
      </c>
      <c r="B43" s="117" t="s">
        <v>304</v>
      </c>
      <c r="C43" s="118" t="s">
        <v>475</v>
      </c>
      <c r="D43" s="118" t="s">
        <v>473</v>
      </c>
      <c r="E43" s="117" t="s">
        <v>476</v>
      </c>
      <c r="F43" s="117" t="s">
        <v>47</v>
      </c>
      <c r="G43" s="117" t="s">
        <v>49</v>
      </c>
      <c r="H43" s="117" t="s">
        <v>117</v>
      </c>
      <c r="I43" s="117" t="s">
        <v>409</v>
      </c>
      <c r="J43" s="118"/>
      <c r="K43" s="119" t="str">
        <f>VLOOKUP(B43,'[1]Danh sách nộp tiền thi IC3'!$B$11:$B$82,1,0)</f>
        <v>DTN1553050174</v>
      </c>
    </row>
    <row r="44" spans="1:11" s="119" customFormat="1">
      <c r="A44" s="116">
        <v>35</v>
      </c>
      <c r="B44" s="117" t="s">
        <v>306</v>
      </c>
      <c r="C44" s="118" t="s">
        <v>53</v>
      </c>
      <c r="D44" s="118" t="s">
        <v>473</v>
      </c>
      <c r="E44" s="117" t="s">
        <v>477</v>
      </c>
      <c r="F44" s="117" t="s">
        <v>47</v>
      </c>
      <c r="G44" s="117" t="s">
        <v>49</v>
      </c>
      <c r="H44" s="117" t="s">
        <v>48</v>
      </c>
      <c r="I44" s="117" t="s">
        <v>401</v>
      </c>
      <c r="J44" s="118"/>
      <c r="K44" s="119" t="str">
        <f>VLOOKUP(B44,'[1]Danh sách nộp tiền thi IC3'!$B$11:$B$82,1,0)</f>
        <v>DTN1658510005</v>
      </c>
    </row>
    <row r="45" spans="1:11" s="119" customFormat="1">
      <c r="A45" s="116">
        <v>36</v>
      </c>
      <c r="B45" s="117" t="s">
        <v>312</v>
      </c>
      <c r="C45" s="118" t="s">
        <v>478</v>
      </c>
      <c r="D45" s="118" t="s">
        <v>479</v>
      </c>
      <c r="E45" s="117" t="s">
        <v>480</v>
      </c>
      <c r="F45" s="117" t="s">
        <v>50</v>
      </c>
      <c r="G45" s="117" t="s">
        <v>49</v>
      </c>
      <c r="H45" s="117" t="s">
        <v>48</v>
      </c>
      <c r="I45" s="117" t="s">
        <v>440</v>
      </c>
      <c r="J45" s="118"/>
      <c r="K45" s="119" t="str">
        <f>VLOOKUP(B45,'[1]Danh sách nộp tiền thi IC3'!$B$11:$B$82,1,0)</f>
        <v>DTN1453110102</v>
      </c>
    </row>
    <row r="46" spans="1:11" s="119" customFormat="1">
      <c r="A46" s="116">
        <v>37</v>
      </c>
      <c r="B46" s="117" t="s">
        <v>314</v>
      </c>
      <c r="C46" s="118" t="s">
        <v>481</v>
      </c>
      <c r="D46" s="118" t="s">
        <v>479</v>
      </c>
      <c r="E46" s="117" t="s">
        <v>482</v>
      </c>
      <c r="F46" s="117" t="s">
        <v>47</v>
      </c>
      <c r="G46" s="117" t="s">
        <v>49</v>
      </c>
      <c r="H46" s="117" t="s">
        <v>128</v>
      </c>
      <c r="I46" s="117" t="s">
        <v>445</v>
      </c>
      <c r="J46" s="118"/>
      <c r="K46" s="119" t="str">
        <f>VLOOKUP(B46,'[1]Danh sách nộp tiền thi IC3'!$B$11:$B$82,1,0)</f>
        <v>DTN1553050176</v>
      </c>
    </row>
    <row r="47" spans="1:11" s="119" customFormat="1">
      <c r="A47" s="116">
        <v>38</v>
      </c>
      <c r="B47" s="117" t="s">
        <v>316</v>
      </c>
      <c r="C47" s="118" t="s">
        <v>483</v>
      </c>
      <c r="D47" s="118" t="s">
        <v>484</v>
      </c>
      <c r="E47" s="117" t="s">
        <v>485</v>
      </c>
      <c r="F47" s="117" t="s">
        <v>50</v>
      </c>
      <c r="G47" s="117" t="s">
        <v>49</v>
      </c>
      <c r="H47" s="117" t="s">
        <v>96</v>
      </c>
      <c r="I47" s="117" t="s">
        <v>486</v>
      </c>
      <c r="J47" s="118"/>
      <c r="K47" s="119" t="str">
        <f>VLOOKUP(B47,'[1]Danh sách nộp tiền thi IC3'!$B$11:$B$82,1,0)</f>
        <v>DTN17LT4120001</v>
      </c>
    </row>
    <row r="48" spans="1:11" s="119" customFormat="1">
      <c r="A48" s="116">
        <v>39</v>
      </c>
      <c r="B48" s="117" t="s">
        <v>318</v>
      </c>
      <c r="C48" s="118" t="s">
        <v>487</v>
      </c>
      <c r="D48" s="118" t="s">
        <v>118</v>
      </c>
      <c r="E48" s="117" t="s">
        <v>488</v>
      </c>
      <c r="F48" s="117" t="s">
        <v>47</v>
      </c>
      <c r="G48" s="117" t="s">
        <v>49</v>
      </c>
      <c r="H48" s="117" t="s">
        <v>105</v>
      </c>
      <c r="I48" s="117" t="s">
        <v>398</v>
      </c>
      <c r="J48" s="118"/>
      <c r="K48" s="119" t="str">
        <f>VLOOKUP(B48,'[1]Danh sách nộp tiền thi IC3'!$B$11:$B$82,1,0)</f>
        <v>DTN1653110041</v>
      </c>
    </row>
    <row r="49" spans="1:11" s="119" customFormat="1">
      <c r="A49" s="116">
        <v>40</v>
      </c>
      <c r="B49" s="117" t="s">
        <v>320</v>
      </c>
      <c r="C49" s="118" t="s">
        <v>489</v>
      </c>
      <c r="D49" s="118" t="s">
        <v>118</v>
      </c>
      <c r="E49" s="117" t="s">
        <v>490</v>
      </c>
      <c r="F49" s="117" t="s">
        <v>47</v>
      </c>
      <c r="G49" s="117" t="s">
        <v>49</v>
      </c>
      <c r="H49" s="117" t="s">
        <v>101</v>
      </c>
      <c r="I49" s="117" t="s">
        <v>401</v>
      </c>
      <c r="J49" s="118"/>
      <c r="K49" s="119" t="str">
        <f>VLOOKUP(B49,'[1]Danh sách nộp tiền thi IC3'!$B$11:$B$82,1,0)</f>
        <v>DTN1658510013</v>
      </c>
    </row>
    <row r="50" spans="1:11" s="119" customFormat="1">
      <c r="A50" s="116">
        <v>41</v>
      </c>
      <c r="B50" s="117" t="s">
        <v>308</v>
      </c>
      <c r="C50" s="118" t="s">
        <v>53</v>
      </c>
      <c r="D50" s="118" t="s">
        <v>140</v>
      </c>
      <c r="E50" s="117" t="s">
        <v>491</v>
      </c>
      <c r="F50" s="117" t="s">
        <v>47</v>
      </c>
      <c r="G50" s="117" t="s">
        <v>49</v>
      </c>
      <c r="H50" s="117" t="s">
        <v>88</v>
      </c>
      <c r="I50" s="117" t="s">
        <v>424</v>
      </c>
      <c r="J50" s="118"/>
      <c r="K50" s="119" t="str">
        <f>VLOOKUP(B50,'[1]Danh sách nộp tiền thi IC3'!$B$11:$B$82,1,0)</f>
        <v>DTN1653040190</v>
      </c>
    </row>
    <row r="51" spans="1:11" s="119" customFormat="1">
      <c r="A51" s="116">
        <v>42</v>
      </c>
      <c r="B51" s="117" t="s">
        <v>322</v>
      </c>
      <c r="C51" s="118" t="s">
        <v>492</v>
      </c>
      <c r="D51" s="118" t="s">
        <v>72</v>
      </c>
      <c r="E51" s="117" t="s">
        <v>493</v>
      </c>
      <c r="F51" s="117" t="s">
        <v>47</v>
      </c>
      <c r="G51" s="117" t="s">
        <v>49</v>
      </c>
      <c r="H51" s="117" t="s">
        <v>136</v>
      </c>
      <c r="I51" s="117" t="s">
        <v>424</v>
      </c>
      <c r="J51" s="118"/>
      <c r="K51" s="119" t="str">
        <f>VLOOKUP(B51,'[1]Danh sách nộp tiền thi IC3'!$B$11:$B$82,1,0)</f>
        <v>DTN1653040031</v>
      </c>
    </row>
    <row r="52" spans="1:11" s="119" customFormat="1">
      <c r="A52" s="116">
        <v>43</v>
      </c>
      <c r="B52" s="117" t="s">
        <v>324</v>
      </c>
      <c r="C52" s="118" t="s">
        <v>494</v>
      </c>
      <c r="D52" s="118" t="s">
        <v>142</v>
      </c>
      <c r="E52" s="117" t="s">
        <v>146</v>
      </c>
      <c r="F52" s="117" t="s">
        <v>50</v>
      </c>
      <c r="G52" s="117" t="s">
        <v>49</v>
      </c>
      <c r="H52" s="117" t="s">
        <v>48</v>
      </c>
      <c r="I52" s="117" t="s">
        <v>398</v>
      </c>
      <c r="J52" s="118"/>
      <c r="K52" s="119" t="str">
        <f>VLOOKUP(B52,'[1]Danh sách nộp tiền thi IC3'!$B$11:$B$82,1,0)</f>
        <v>DTN1658520001</v>
      </c>
    </row>
    <row r="53" spans="1:11" s="119" customFormat="1">
      <c r="A53" s="116">
        <v>44</v>
      </c>
      <c r="B53" s="117" t="s">
        <v>326</v>
      </c>
      <c r="C53" s="118" t="s">
        <v>495</v>
      </c>
      <c r="D53" s="118" t="s">
        <v>143</v>
      </c>
      <c r="E53" s="117" t="s">
        <v>425</v>
      </c>
      <c r="F53" s="117" t="s">
        <v>50</v>
      </c>
      <c r="G53" s="117" t="s">
        <v>49</v>
      </c>
      <c r="H53" s="117" t="s">
        <v>89</v>
      </c>
      <c r="I53" s="117" t="s">
        <v>437</v>
      </c>
      <c r="J53" s="118"/>
      <c r="K53" s="119" t="str">
        <f>VLOOKUP(B53,'[1]Danh sách nộp tiền thi IC3'!$B$11:$B$82,1,0)</f>
        <v>DTN1553050202</v>
      </c>
    </row>
    <row r="54" spans="1:11" s="119" customFormat="1">
      <c r="A54" s="116">
        <v>45</v>
      </c>
      <c r="B54" s="117" t="s">
        <v>328</v>
      </c>
      <c r="C54" s="118" t="s">
        <v>53</v>
      </c>
      <c r="D54" s="118" t="s">
        <v>119</v>
      </c>
      <c r="E54" s="117" t="s">
        <v>496</v>
      </c>
      <c r="F54" s="117" t="s">
        <v>47</v>
      </c>
      <c r="G54" s="117" t="s">
        <v>49</v>
      </c>
      <c r="H54" s="117" t="s">
        <v>48</v>
      </c>
      <c r="I54" s="117" t="s">
        <v>445</v>
      </c>
      <c r="J54" s="118"/>
      <c r="K54" s="119" t="str">
        <f>VLOOKUP(B54,'[1]Danh sách nộp tiền thi IC3'!$B$11:$B$82,1,0)</f>
        <v>DTN1553040137</v>
      </c>
    </row>
    <row r="55" spans="1:11" s="119" customFormat="1">
      <c r="A55" s="116">
        <v>46</v>
      </c>
      <c r="B55" s="117" t="s">
        <v>330</v>
      </c>
      <c r="C55" s="118" t="s">
        <v>497</v>
      </c>
      <c r="D55" s="118" t="s">
        <v>119</v>
      </c>
      <c r="E55" s="117" t="s">
        <v>498</v>
      </c>
      <c r="F55" s="117" t="s">
        <v>47</v>
      </c>
      <c r="G55" s="117" t="s">
        <v>49</v>
      </c>
      <c r="H55" s="117" t="s">
        <v>48</v>
      </c>
      <c r="I55" s="117" t="s">
        <v>398</v>
      </c>
      <c r="J55" s="118"/>
      <c r="K55" s="119" t="str">
        <f>VLOOKUP(B55,'[1]Danh sách nộp tiền thi IC3'!$B$11:$B$82,1,0)</f>
        <v>DTN1653110014</v>
      </c>
    </row>
    <row r="56" spans="1:11" s="123" customFormat="1">
      <c r="A56" s="120">
        <v>47</v>
      </c>
      <c r="B56" s="121" t="s">
        <v>332</v>
      </c>
      <c r="C56" s="122" t="s">
        <v>499</v>
      </c>
      <c r="D56" s="122" t="s">
        <v>86</v>
      </c>
      <c r="E56" s="121" t="s">
        <v>500</v>
      </c>
      <c r="F56" s="121" t="s">
        <v>50</v>
      </c>
      <c r="G56" s="121" t="s">
        <v>52</v>
      </c>
      <c r="H56" s="121" t="s">
        <v>82</v>
      </c>
      <c r="I56" s="121" t="s">
        <v>501</v>
      </c>
      <c r="J56" s="122" t="s">
        <v>502</v>
      </c>
      <c r="K56" s="123" t="str">
        <f>VLOOKUP(B56,'[1]Danh sách nộp tiền thi IC3'!$B$11:$B$82,1,0)</f>
        <v>DTN1553040149</v>
      </c>
    </row>
    <row r="57" spans="1:11" s="119" customFormat="1">
      <c r="A57" s="116">
        <v>48</v>
      </c>
      <c r="B57" s="117" t="s">
        <v>335</v>
      </c>
      <c r="C57" s="118" t="s">
        <v>503</v>
      </c>
      <c r="D57" s="118" t="s">
        <v>86</v>
      </c>
      <c r="E57" s="117" t="s">
        <v>504</v>
      </c>
      <c r="F57" s="117" t="s">
        <v>50</v>
      </c>
      <c r="G57" s="117" t="s">
        <v>81</v>
      </c>
      <c r="H57" s="117" t="s">
        <v>133</v>
      </c>
      <c r="I57" s="117" t="s">
        <v>505</v>
      </c>
      <c r="J57" s="118"/>
      <c r="K57" s="119" t="str">
        <f>VLOOKUP(B57,'[1]Danh sách nộp tiền thi IC3'!$B$11:$B$82,1,0)</f>
        <v>DTN1554110058</v>
      </c>
    </row>
    <row r="58" spans="1:11" s="119" customFormat="1">
      <c r="A58" s="116">
        <v>49</v>
      </c>
      <c r="B58" s="117" t="s">
        <v>337</v>
      </c>
      <c r="C58" s="118" t="s">
        <v>506</v>
      </c>
      <c r="D58" s="118" t="s">
        <v>507</v>
      </c>
      <c r="E58" s="117" t="s">
        <v>508</v>
      </c>
      <c r="F58" s="117" t="s">
        <v>47</v>
      </c>
      <c r="G58" s="117" t="s">
        <v>132</v>
      </c>
      <c r="H58" s="117" t="s">
        <v>91</v>
      </c>
      <c r="I58" s="117" t="s">
        <v>505</v>
      </c>
      <c r="J58" s="118"/>
      <c r="K58" s="119" t="str">
        <f>VLOOKUP(B58,'[1]Danh sách nộp tiền thi IC3'!$B$11:$B$82,1,0)</f>
        <v>DTN1554110059</v>
      </c>
    </row>
    <row r="59" spans="1:11" s="119" customFormat="1">
      <c r="A59" s="116">
        <v>50</v>
      </c>
      <c r="B59" s="117" t="s">
        <v>339</v>
      </c>
      <c r="C59" s="118" t="s">
        <v>509</v>
      </c>
      <c r="D59" s="118" t="s">
        <v>90</v>
      </c>
      <c r="E59" s="117" t="s">
        <v>493</v>
      </c>
      <c r="F59" s="117" t="s">
        <v>47</v>
      </c>
      <c r="G59" s="117" t="s">
        <v>49</v>
      </c>
      <c r="H59" s="117" t="s">
        <v>88</v>
      </c>
      <c r="I59" s="117" t="s">
        <v>424</v>
      </c>
      <c r="J59" s="118"/>
      <c r="K59" s="119" t="str">
        <f>VLOOKUP(B59,'[1]Danh sách nộp tiền thi IC3'!$B$11:$B$82,1,0)</f>
        <v>DTN1653050010</v>
      </c>
    </row>
    <row r="60" spans="1:11" s="119" customFormat="1">
      <c r="A60" s="116">
        <v>51</v>
      </c>
      <c r="B60" s="117" t="s">
        <v>341</v>
      </c>
      <c r="C60" s="118" t="s">
        <v>510</v>
      </c>
      <c r="D60" s="118" t="s">
        <v>120</v>
      </c>
      <c r="E60" s="117" t="s">
        <v>423</v>
      </c>
      <c r="F60" s="117" t="s">
        <v>50</v>
      </c>
      <c r="G60" s="117" t="s">
        <v>49</v>
      </c>
      <c r="H60" s="117" t="s">
        <v>122</v>
      </c>
      <c r="I60" s="117" t="s">
        <v>398</v>
      </c>
      <c r="J60" s="118"/>
      <c r="K60" s="119" t="str">
        <f>VLOOKUP(B60,'[1]Danh sách nộp tiền thi IC3'!$B$11:$B$82,1,0)</f>
        <v>DTN1653110003</v>
      </c>
    </row>
    <row r="61" spans="1:11" s="119" customFormat="1">
      <c r="A61" s="116">
        <v>52</v>
      </c>
      <c r="B61" s="117" t="s">
        <v>343</v>
      </c>
      <c r="C61" s="118" t="s">
        <v>77</v>
      </c>
      <c r="D61" s="118" t="s">
        <v>120</v>
      </c>
      <c r="E61" s="117" t="s">
        <v>511</v>
      </c>
      <c r="F61" s="117" t="s">
        <v>50</v>
      </c>
      <c r="G61" s="117" t="s">
        <v>49</v>
      </c>
      <c r="H61" s="117" t="s">
        <v>89</v>
      </c>
      <c r="I61" s="117" t="s">
        <v>512</v>
      </c>
      <c r="J61" s="118"/>
      <c r="K61" s="119" t="str">
        <f>VLOOKUP(B61,'[1]Danh sách nộp tiền thi IC3'!$B$11:$B$82,1,0)</f>
        <v>DTN1653160026</v>
      </c>
    </row>
    <row r="62" spans="1:11" s="119" customFormat="1">
      <c r="A62" s="116">
        <v>53</v>
      </c>
      <c r="B62" s="117" t="s">
        <v>345</v>
      </c>
      <c r="C62" s="118" t="s">
        <v>53</v>
      </c>
      <c r="D62" s="118" t="s">
        <v>513</v>
      </c>
      <c r="E62" s="117" t="s">
        <v>514</v>
      </c>
      <c r="F62" s="117" t="s">
        <v>47</v>
      </c>
      <c r="G62" s="117" t="s">
        <v>49</v>
      </c>
      <c r="H62" s="117" t="s">
        <v>48</v>
      </c>
      <c r="I62" s="117" t="s">
        <v>398</v>
      </c>
      <c r="J62" s="118"/>
      <c r="K62" s="119" t="str">
        <f>VLOOKUP(B62,'[1]Danh sách nộp tiền thi IC3'!$B$11:$B$82,1,0)</f>
        <v>DTN1653050153</v>
      </c>
    </row>
    <row r="63" spans="1:11" s="119" customFormat="1">
      <c r="A63" s="116">
        <v>54</v>
      </c>
      <c r="B63" s="117" t="s">
        <v>347</v>
      </c>
      <c r="C63" s="118" t="s">
        <v>100</v>
      </c>
      <c r="D63" s="118" t="s">
        <v>103</v>
      </c>
      <c r="E63" s="117" t="s">
        <v>452</v>
      </c>
      <c r="F63" s="117" t="s">
        <v>47</v>
      </c>
      <c r="G63" s="117" t="s">
        <v>49</v>
      </c>
      <c r="H63" s="117" t="s">
        <v>48</v>
      </c>
      <c r="I63" s="117" t="s">
        <v>424</v>
      </c>
      <c r="J63" s="118"/>
      <c r="K63" s="119" t="str">
        <f>VLOOKUP(B63,'[1]Danh sách nộp tiền thi IC3'!$B$11:$B$82,1,0)</f>
        <v>DTN1653040087</v>
      </c>
    </row>
    <row r="64" spans="1:11" s="119" customFormat="1">
      <c r="A64" s="116">
        <v>55</v>
      </c>
      <c r="B64" s="117" t="s">
        <v>349</v>
      </c>
      <c r="C64" s="118" t="s">
        <v>515</v>
      </c>
      <c r="D64" s="118" t="s">
        <v>103</v>
      </c>
      <c r="E64" s="117" t="s">
        <v>516</v>
      </c>
      <c r="F64" s="117" t="s">
        <v>47</v>
      </c>
      <c r="G64" s="117" t="s">
        <v>52</v>
      </c>
      <c r="H64" s="117" t="s">
        <v>101</v>
      </c>
      <c r="I64" s="117" t="s">
        <v>418</v>
      </c>
      <c r="J64" s="118"/>
      <c r="K64" s="119" t="str">
        <f>VLOOKUP(B64,'[1]Danh sách nộp tiền thi IC3'!$B$11:$B$82,1,0)</f>
        <v>DTN18LT4120007</v>
      </c>
    </row>
    <row r="65" spans="1:11" s="119" customFormat="1">
      <c r="A65" s="116">
        <v>56</v>
      </c>
      <c r="B65" s="117" t="s">
        <v>351</v>
      </c>
      <c r="C65" s="118" t="s">
        <v>517</v>
      </c>
      <c r="D65" s="118" t="s">
        <v>103</v>
      </c>
      <c r="E65" s="117" t="s">
        <v>471</v>
      </c>
      <c r="F65" s="117" t="s">
        <v>47</v>
      </c>
      <c r="G65" s="117" t="s">
        <v>49</v>
      </c>
      <c r="H65" s="117" t="s">
        <v>518</v>
      </c>
      <c r="I65" s="117" t="s">
        <v>424</v>
      </c>
      <c r="J65" s="118"/>
      <c r="K65" s="119" t="str">
        <f>VLOOKUP(B65,'[1]Danh sách nộp tiền thi IC3'!$B$11:$B$82,1,0)</f>
        <v>DTN1653050026</v>
      </c>
    </row>
    <row r="66" spans="1:11" s="119" customFormat="1">
      <c r="A66" s="116">
        <v>57</v>
      </c>
      <c r="B66" s="117" t="s">
        <v>353</v>
      </c>
      <c r="C66" s="118" t="s">
        <v>519</v>
      </c>
      <c r="D66" s="118" t="s">
        <v>126</v>
      </c>
      <c r="E66" s="117" t="s">
        <v>520</v>
      </c>
      <c r="F66" s="117" t="s">
        <v>50</v>
      </c>
      <c r="G66" s="117" t="s">
        <v>49</v>
      </c>
      <c r="H66" s="117" t="s">
        <v>85</v>
      </c>
      <c r="I66" s="117" t="s">
        <v>521</v>
      </c>
      <c r="J66" s="118"/>
      <c r="K66" s="119" t="str">
        <f>VLOOKUP(B66,'[1]Danh sách nộp tiền thi IC3'!$B$11:$B$82,1,0)</f>
        <v>DTN1453160057</v>
      </c>
    </row>
    <row r="67" spans="1:11" s="119" customFormat="1">
      <c r="A67" s="116">
        <v>58</v>
      </c>
      <c r="B67" s="117" t="s">
        <v>355</v>
      </c>
      <c r="C67" s="118" t="s">
        <v>123</v>
      </c>
      <c r="D67" s="118" t="s">
        <v>126</v>
      </c>
      <c r="E67" s="117" t="s">
        <v>522</v>
      </c>
      <c r="F67" s="117" t="s">
        <v>50</v>
      </c>
      <c r="G67" s="117" t="s">
        <v>49</v>
      </c>
      <c r="H67" s="117" t="s">
        <v>48</v>
      </c>
      <c r="I67" s="117" t="s">
        <v>401</v>
      </c>
      <c r="J67" s="118"/>
      <c r="K67" s="119" t="str">
        <f>VLOOKUP(B67,'[1]Danh sách nộp tiền thi IC3'!$B$11:$B$82,1,0)</f>
        <v>DTN1654120083</v>
      </c>
    </row>
    <row r="68" spans="1:11" s="119" customFormat="1">
      <c r="A68" s="116">
        <v>59</v>
      </c>
      <c r="B68" s="117" t="s">
        <v>357</v>
      </c>
      <c r="C68" s="118" t="s">
        <v>53</v>
      </c>
      <c r="D68" s="118" t="s">
        <v>523</v>
      </c>
      <c r="E68" s="117" t="s">
        <v>524</v>
      </c>
      <c r="F68" s="117" t="s">
        <v>47</v>
      </c>
      <c r="G68" s="117" t="s">
        <v>49</v>
      </c>
      <c r="H68" s="117" t="s">
        <v>92</v>
      </c>
      <c r="I68" s="117" t="s">
        <v>437</v>
      </c>
      <c r="J68" s="118"/>
      <c r="K68" s="119" t="str">
        <f>VLOOKUP(B68,'[1]Danh sách nộp tiền thi IC3'!$B$11:$B$82,1,0)</f>
        <v>DTN1553050234</v>
      </c>
    </row>
    <row r="69" spans="1:11" s="119" customFormat="1">
      <c r="A69" s="116">
        <v>60</v>
      </c>
      <c r="B69" s="117" t="s">
        <v>359</v>
      </c>
      <c r="C69" s="118" t="s">
        <v>525</v>
      </c>
      <c r="D69" s="118" t="s">
        <v>145</v>
      </c>
      <c r="E69" s="117" t="s">
        <v>526</v>
      </c>
      <c r="F69" s="117" t="s">
        <v>47</v>
      </c>
      <c r="G69" s="117" t="s">
        <v>52</v>
      </c>
      <c r="H69" s="117" t="s">
        <v>101</v>
      </c>
      <c r="I69" s="117" t="s">
        <v>424</v>
      </c>
      <c r="J69" s="118"/>
      <c r="K69" s="119" t="str">
        <f>VLOOKUP(B69,'[1]Danh sách nộp tiền thi IC3'!$B$11:$B$82,1,0)</f>
        <v>DTN1653050370</v>
      </c>
    </row>
    <row r="70" spans="1:11" s="119" customFormat="1">
      <c r="A70" s="116">
        <v>61</v>
      </c>
      <c r="B70" s="117" t="s">
        <v>361</v>
      </c>
      <c r="C70" s="118" t="s">
        <v>527</v>
      </c>
      <c r="D70" s="118" t="s">
        <v>83</v>
      </c>
      <c r="E70" s="117" t="s">
        <v>528</v>
      </c>
      <c r="F70" s="117" t="s">
        <v>47</v>
      </c>
      <c r="G70" s="117" t="s">
        <v>52</v>
      </c>
      <c r="H70" s="117" t="s">
        <v>48</v>
      </c>
      <c r="I70" s="117" t="s">
        <v>437</v>
      </c>
      <c r="J70" s="118"/>
      <c r="K70" s="119" t="str">
        <f>VLOOKUP(B70,'[1]Danh sách nộp tiền thi IC3'!$B$11:$B$82,1,0)</f>
        <v>DTN1553050250</v>
      </c>
    </row>
    <row r="71" spans="1:11" s="119" customFormat="1">
      <c r="A71" s="116">
        <v>62</v>
      </c>
      <c r="B71" s="117" t="s">
        <v>363</v>
      </c>
      <c r="C71" s="118" t="s">
        <v>106</v>
      </c>
      <c r="D71" s="118" t="s">
        <v>529</v>
      </c>
      <c r="E71" s="117" t="s">
        <v>530</v>
      </c>
      <c r="F71" s="117" t="s">
        <v>50</v>
      </c>
      <c r="G71" s="124" t="s">
        <v>49</v>
      </c>
      <c r="H71" s="117" t="s">
        <v>48</v>
      </c>
      <c r="I71" s="117" t="s">
        <v>418</v>
      </c>
      <c r="J71" s="118"/>
      <c r="K71" s="119" t="str">
        <f>VLOOKUP(B71,'[1]Danh sách nộp tiền thi IC3'!$B$11:$B$82,1,0)</f>
        <v>DTN18LT4120008</v>
      </c>
    </row>
    <row r="72" spans="1:11" s="119" customFormat="1">
      <c r="A72" s="116">
        <v>63</v>
      </c>
      <c r="B72" s="117" t="s">
        <v>365</v>
      </c>
      <c r="C72" s="118" t="s">
        <v>531</v>
      </c>
      <c r="D72" s="118" t="s">
        <v>529</v>
      </c>
      <c r="E72" s="117" t="s">
        <v>129</v>
      </c>
      <c r="F72" s="117" t="s">
        <v>50</v>
      </c>
      <c r="G72" s="117" t="s">
        <v>49</v>
      </c>
      <c r="H72" s="117" t="s">
        <v>101</v>
      </c>
      <c r="I72" s="117" t="s">
        <v>127</v>
      </c>
      <c r="J72" s="118"/>
      <c r="K72" s="119" t="str">
        <f>VLOOKUP(B72,'[1]Danh sách nộp tiền thi IC3'!$B$11:$B$82,1,0)</f>
        <v>DTN1753050093</v>
      </c>
    </row>
    <row r="73" spans="1:11" s="119" customFormat="1">
      <c r="A73" s="116">
        <v>64</v>
      </c>
      <c r="B73" s="117" t="s">
        <v>367</v>
      </c>
      <c r="C73" s="118" t="s">
        <v>53</v>
      </c>
      <c r="D73" s="118" t="s">
        <v>532</v>
      </c>
      <c r="E73" s="117" t="s">
        <v>533</v>
      </c>
      <c r="F73" s="117" t="s">
        <v>47</v>
      </c>
      <c r="G73" s="117" t="s">
        <v>49</v>
      </c>
      <c r="H73" s="117" t="s">
        <v>79</v>
      </c>
      <c r="I73" s="117" t="s">
        <v>448</v>
      </c>
      <c r="J73" s="118"/>
      <c r="K73" s="119" t="str">
        <f>VLOOKUP(B73,'[1]Danh sách nộp tiền thi IC3'!$B$11:$B$82,1,0)</f>
        <v>DTN1553170029</v>
      </c>
    </row>
    <row r="74" spans="1:11" s="119" customFormat="1">
      <c r="A74" s="116">
        <v>65</v>
      </c>
      <c r="B74" s="117" t="s">
        <v>369</v>
      </c>
      <c r="C74" s="118" t="s">
        <v>137</v>
      </c>
      <c r="D74" s="118" t="s">
        <v>534</v>
      </c>
      <c r="E74" s="117" t="s">
        <v>535</v>
      </c>
      <c r="F74" s="117" t="s">
        <v>50</v>
      </c>
      <c r="G74" s="117" t="s">
        <v>49</v>
      </c>
      <c r="H74" s="117" t="s">
        <v>82</v>
      </c>
      <c r="I74" s="117" t="s">
        <v>536</v>
      </c>
      <c r="J74" s="118"/>
      <c r="K74" s="119" t="str">
        <f>VLOOKUP(B74,'[1]Danh sách nộp tiền thi IC3'!$B$11:$B$82,1,0)</f>
        <v>DTN1353070049</v>
      </c>
    </row>
    <row r="75" spans="1:11" s="119" customFormat="1">
      <c r="A75" s="116">
        <v>66</v>
      </c>
      <c r="B75" s="117" t="s">
        <v>371</v>
      </c>
      <c r="C75" s="118" t="s">
        <v>116</v>
      </c>
      <c r="D75" s="118" t="s">
        <v>121</v>
      </c>
      <c r="E75" s="117" t="s">
        <v>537</v>
      </c>
      <c r="F75" s="117" t="s">
        <v>47</v>
      </c>
      <c r="G75" s="117" t="s">
        <v>52</v>
      </c>
      <c r="H75" s="117" t="s">
        <v>48</v>
      </c>
      <c r="I75" s="117" t="s">
        <v>538</v>
      </c>
      <c r="J75" s="118"/>
      <c r="K75" s="119" t="str">
        <f>VLOOKUP(B75,'[1]Danh sách nộp tiền thi IC3'!$B$11:$B$82,1,0)</f>
        <v>DTN1554120231</v>
      </c>
    </row>
    <row r="76" spans="1:11" s="119" customFormat="1">
      <c r="A76" s="116">
        <v>67</v>
      </c>
      <c r="B76" s="117" t="s">
        <v>373</v>
      </c>
      <c r="C76" s="118" t="s">
        <v>539</v>
      </c>
      <c r="D76" s="118" t="s">
        <v>540</v>
      </c>
      <c r="E76" s="117" t="s">
        <v>541</v>
      </c>
      <c r="F76" s="117" t="s">
        <v>47</v>
      </c>
      <c r="G76" s="117" t="s">
        <v>49</v>
      </c>
      <c r="H76" s="117" t="s">
        <v>105</v>
      </c>
      <c r="I76" s="117" t="s">
        <v>434</v>
      </c>
      <c r="J76" s="118"/>
      <c r="K76" s="119" t="str">
        <f>VLOOKUP(B76,'[1]Danh sách nộp tiền thi IC3'!$B$11:$B$82,1,0)</f>
        <v>DTN1653170020</v>
      </c>
    </row>
    <row r="77" spans="1:11" s="119" customFormat="1">
      <c r="A77" s="116">
        <v>68</v>
      </c>
      <c r="B77" s="117" t="s">
        <v>375</v>
      </c>
      <c r="C77" s="118" t="s">
        <v>78</v>
      </c>
      <c r="D77" s="118" t="s">
        <v>540</v>
      </c>
      <c r="E77" s="117" t="s">
        <v>542</v>
      </c>
      <c r="F77" s="117" t="s">
        <v>47</v>
      </c>
      <c r="G77" s="117" t="s">
        <v>49</v>
      </c>
      <c r="H77" s="117" t="s">
        <v>48</v>
      </c>
      <c r="I77" s="117" t="s">
        <v>437</v>
      </c>
      <c r="J77" s="118"/>
      <c r="K77" s="119" t="str">
        <f>VLOOKUP(B77,'[1]Danh sách nộp tiền thi IC3'!$B$11:$B$82,1,0)</f>
        <v>DTN1553050263</v>
      </c>
    </row>
    <row r="78" spans="1:11" s="119" customFormat="1">
      <c r="A78" s="116">
        <v>69</v>
      </c>
      <c r="B78" s="117" t="s">
        <v>377</v>
      </c>
      <c r="C78" s="118" t="s">
        <v>112</v>
      </c>
      <c r="D78" s="118" t="s">
        <v>104</v>
      </c>
      <c r="E78" s="117" t="s">
        <v>543</v>
      </c>
      <c r="F78" s="117" t="s">
        <v>50</v>
      </c>
      <c r="G78" s="117" t="s">
        <v>49</v>
      </c>
      <c r="H78" s="117" t="s">
        <v>48</v>
      </c>
      <c r="I78" s="117" t="s">
        <v>448</v>
      </c>
      <c r="J78" s="118"/>
      <c r="K78" s="119" t="str">
        <f>VLOOKUP(B78,'[1]Danh sách nộp tiền thi IC3'!$B$11:$B$82,1,0)</f>
        <v>DTN1553170032</v>
      </c>
    </row>
    <row r="79" spans="1:11" s="119" customFormat="1">
      <c r="A79" s="116">
        <v>70</v>
      </c>
      <c r="B79" s="117" t="s">
        <v>379</v>
      </c>
      <c r="C79" s="118" t="s">
        <v>544</v>
      </c>
      <c r="D79" s="118" t="s">
        <v>108</v>
      </c>
      <c r="E79" s="117" t="s">
        <v>146</v>
      </c>
      <c r="F79" s="117" t="s">
        <v>50</v>
      </c>
      <c r="G79" s="117" t="s">
        <v>49</v>
      </c>
      <c r="H79" s="117" t="s">
        <v>48</v>
      </c>
      <c r="I79" s="117" t="s">
        <v>401</v>
      </c>
      <c r="J79" s="118"/>
      <c r="K79" s="119" t="str">
        <f>VLOOKUP(B79,'[1]Danh sách nộp tiền thi IC3'!$B$11:$B$82,1,0)</f>
        <v>DTN1658510006</v>
      </c>
    </row>
    <row r="80" spans="1:11" s="119" customFormat="1">
      <c r="A80" s="116">
        <v>71</v>
      </c>
      <c r="B80" s="117" t="s">
        <v>381</v>
      </c>
      <c r="C80" s="118" t="s">
        <v>114</v>
      </c>
      <c r="D80" s="118" t="s">
        <v>545</v>
      </c>
      <c r="E80" s="117" t="s">
        <v>546</v>
      </c>
      <c r="F80" s="117" t="s">
        <v>50</v>
      </c>
      <c r="G80" s="117" t="s">
        <v>49</v>
      </c>
      <c r="H80" s="117" t="s">
        <v>48</v>
      </c>
      <c r="I80" s="117" t="s">
        <v>547</v>
      </c>
      <c r="J80" s="118"/>
      <c r="K80" s="119" t="str">
        <f>VLOOKUP(B80,'[1]Danh sách nộp tiền thi IC3'!$B$11:$B$82,1,0)</f>
        <v>DTN1654120056</v>
      </c>
    </row>
    <row r="81" spans="1:11" s="119" customFormat="1">
      <c r="A81" s="116">
        <v>72</v>
      </c>
      <c r="B81" s="117" t="s">
        <v>383</v>
      </c>
      <c r="C81" s="118" t="s">
        <v>548</v>
      </c>
      <c r="D81" s="118" t="s">
        <v>84</v>
      </c>
      <c r="E81" s="117" t="s">
        <v>549</v>
      </c>
      <c r="F81" s="117" t="s">
        <v>47</v>
      </c>
      <c r="G81" s="117" t="s">
        <v>52</v>
      </c>
      <c r="H81" s="117" t="s">
        <v>82</v>
      </c>
      <c r="I81" s="117" t="s">
        <v>414</v>
      </c>
      <c r="J81" s="118" t="s">
        <v>550</v>
      </c>
      <c r="K81" s="119" t="str">
        <f>VLOOKUP(B81,'[1]Danh sách nộp tiền thi IC3'!$B$11:$B$82,1,0)</f>
        <v>DTN1654140021</v>
      </c>
    </row>
    <row r="82" spans="1:11" ht="15.75">
      <c r="A82" s="200" t="str">
        <f>"Ấn định danh sách: "&amp;A81&amp;" thí sinh./."</f>
        <v>Ấn định danh sách: 72 thí sinh./.</v>
      </c>
      <c r="B82" s="200"/>
      <c r="C82" s="200"/>
      <c r="D82" s="200"/>
      <c r="E82" s="200"/>
      <c r="F82" s="200"/>
      <c r="G82" s="200"/>
      <c r="H82" s="200"/>
      <c r="I82" s="200"/>
      <c r="J82" s="200"/>
      <c r="K82" s="119"/>
    </row>
    <row r="87" spans="1:11" s="119" customFormat="1">
      <c r="A87" s="116">
        <v>20</v>
      </c>
      <c r="B87" s="117" t="s">
        <v>274</v>
      </c>
      <c r="C87" s="118" t="s">
        <v>441</v>
      </c>
      <c r="D87" s="118" t="s">
        <v>99</v>
      </c>
      <c r="E87" s="117" t="s">
        <v>442</v>
      </c>
      <c r="F87" s="117" t="s">
        <v>50</v>
      </c>
      <c r="G87" s="117" t="s">
        <v>49</v>
      </c>
      <c r="H87" s="117" t="s">
        <v>96</v>
      </c>
      <c r="I87" s="117" t="s">
        <v>398</v>
      </c>
      <c r="J87" s="118"/>
      <c r="K87" s="119" t="str">
        <f>VLOOKUP(B87,'[1]Danh sách nộp tiền thi IC3'!$B$11:$B$82,1,0)</f>
        <v>DTN1653110009</v>
      </c>
    </row>
    <row r="88" spans="1:11" s="119" customFormat="1">
      <c r="A88" s="116">
        <v>41</v>
      </c>
      <c r="B88" s="117" t="s">
        <v>318</v>
      </c>
      <c r="C88" s="118" t="s">
        <v>487</v>
      </c>
      <c r="D88" s="118" t="s">
        <v>118</v>
      </c>
      <c r="E88" s="117" t="s">
        <v>488</v>
      </c>
      <c r="F88" s="117" t="s">
        <v>47</v>
      </c>
      <c r="G88" s="117" t="s">
        <v>49</v>
      </c>
      <c r="H88" s="117" t="s">
        <v>105</v>
      </c>
      <c r="I88" s="117" t="s">
        <v>398</v>
      </c>
      <c r="J88" s="118"/>
      <c r="K88" s="119" t="str">
        <f>VLOOKUP(B88,'[1]Danh sách nộp tiền thi IC3'!$B$11:$B$82,1,0)</f>
        <v>DTN1653110041</v>
      </c>
    </row>
    <row r="89" spans="1:11" s="119" customFormat="1">
      <c r="A89" s="116">
        <v>50</v>
      </c>
      <c r="B89" s="117" t="s">
        <v>332</v>
      </c>
      <c r="C89" s="118" t="s">
        <v>499</v>
      </c>
      <c r="D89" s="118" t="s">
        <v>86</v>
      </c>
      <c r="E89" s="117" t="s">
        <v>500</v>
      </c>
      <c r="F89" s="117" t="s">
        <v>50</v>
      </c>
      <c r="G89" s="117" t="s">
        <v>52</v>
      </c>
      <c r="H89" s="117" t="s">
        <v>82</v>
      </c>
      <c r="I89" s="117" t="s">
        <v>501</v>
      </c>
      <c r="J89" s="118"/>
      <c r="K89" s="119" t="str">
        <f>VLOOKUP(B89,'[1]Danh sách nộp tiền thi IC3'!$B$11:$B$82,1,0)</f>
        <v>DTN1553040149</v>
      </c>
    </row>
    <row r="90" spans="1:11" s="119" customFormat="1">
      <c r="A90" s="116">
        <v>61</v>
      </c>
      <c r="B90" s="117" t="s">
        <v>353</v>
      </c>
      <c r="C90" s="118" t="s">
        <v>519</v>
      </c>
      <c r="D90" s="118" t="s">
        <v>126</v>
      </c>
      <c r="E90" s="117" t="s">
        <v>520</v>
      </c>
      <c r="F90" s="117" t="s">
        <v>50</v>
      </c>
      <c r="G90" s="117" t="s">
        <v>49</v>
      </c>
      <c r="H90" s="117" t="s">
        <v>85</v>
      </c>
      <c r="I90" s="117" t="s">
        <v>521</v>
      </c>
      <c r="J90" s="118"/>
      <c r="K90" s="119" t="str">
        <f>VLOOKUP(B90,'[1]Danh sách nộp tiền thi IC3'!$B$11:$B$82,1,0)</f>
        <v>DTN1453160057</v>
      </c>
    </row>
    <row r="91" spans="1:11" s="119" customFormat="1">
      <c r="A91" s="116">
        <v>58</v>
      </c>
      <c r="B91" s="117" t="s">
        <v>551</v>
      </c>
      <c r="C91" s="118" t="s">
        <v>552</v>
      </c>
      <c r="D91" s="118" t="s">
        <v>118</v>
      </c>
      <c r="E91" s="117" t="s">
        <v>553</v>
      </c>
      <c r="F91" s="117" t="s">
        <v>47</v>
      </c>
      <c r="G91" s="117" t="s">
        <v>49</v>
      </c>
      <c r="H91" s="117" t="s">
        <v>48</v>
      </c>
      <c r="I91" s="117" t="s">
        <v>554</v>
      </c>
      <c r="J91" s="118"/>
      <c r="K91" s="119" t="e">
        <f>VLOOKUP(B91,'[1]Danh sách nộp tiền thi IC3'!$B$11:$B$82,1,0)</f>
        <v>#N/A</v>
      </c>
    </row>
    <row r="92" spans="1:11" s="119" customFormat="1">
      <c r="A92" s="116">
        <v>16</v>
      </c>
      <c r="B92" s="117" t="s">
        <v>555</v>
      </c>
      <c r="C92" s="118" t="s">
        <v>144</v>
      </c>
      <c r="D92" s="118" t="s">
        <v>57</v>
      </c>
      <c r="E92" s="117" t="s">
        <v>556</v>
      </c>
      <c r="F92" s="117" t="s">
        <v>50</v>
      </c>
      <c r="G92" s="117" t="s">
        <v>49</v>
      </c>
      <c r="H92" s="117" t="s">
        <v>48</v>
      </c>
      <c r="I92" s="117" t="s">
        <v>398</v>
      </c>
      <c r="J92" s="118"/>
      <c r="K92" s="119" t="e">
        <f>VLOOKUP(B92,'[1]Danh sách nộp tiền thi IC3'!$B$11:$B$82,1,0)</f>
        <v>#N/A</v>
      </c>
    </row>
    <row r="93" spans="1:11" s="119" customFormat="1">
      <c r="A93" s="116">
        <v>67</v>
      </c>
      <c r="B93" s="117" t="s">
        <v>557</v>
      </c>
      <c r="C93" s="118" t="s">
        <v>149</v>
      </c>
      <c r="D93" s="118" t="s">
        <v>558</v>
      </c>
      <c r="E93" s="117" t="s">
        <v>559</v>
      </c>
      <c r="F93" s="117" t="s">
        <v>50</v>
      </c>
      <c r="G93" s="117" t="s">
        <v>141</v>
      </c>
      <c r="H93" s="117" t="s">
        <v>91</v>
      </c>
      <c r="I93" s="117" t="s">
        <v>560</v>
      </c>
      <c r="J93" s="118"/>
      <c r="K93" s="119" t="e">
        <f>VLOOKUP(B93,'[1]Danh sách nộp tiền thi IC3'!$B$11:$B$82,1,0)</f>
        <v>#N/A</v>
      </c>
    </row>
    <row r="94" spans="1:11" s="119" customFormat="1">
      <c r="A94" s="116">
        <v>38</v>
      </c>
      <c r="B94" s="117" t="s">
        <v>561</v>
      </c>
      <c r="C94" s="118" t="s">
        <v>76</v>
      </c>
      <c r="D94" s="118" t="s">
        <v>562</v>
      </c>
      <c r="E94" s="117" t="s">
        <v>563</v>
      </c>
      <c r="F94" s="117" t="s">
        <v>47</v>
      </c>
      <c r="G94" s="117" t="s">
        <v>52</v>
      </c>
      <c r="H94" s="117" t="s">
        <v>54</v>
      </c>
      <c r="I94" s="117" t="s">
        <v>456</v>
      </c>
      <c r="J94" s="118"/>
      <c r="K94" s="119" t="e">
        <f>VLOOKUP(B94,'[1]Danh sách nộp tiền thi IC3'!$B$11:$B$82,1,0)</f>
        <v>#N/A</v>
      </c>
    </row>
    <row r="95" spans="1:11" s="119" customFormat="1">
      <c r="A95" s="116">
        <v>34</v>
      </c>
      <c r="B95" s="117" t="s">
        <v>564</v>
      </c>
      <c r="C95" s="118" t="s">
        <v>565</v>
      </c>
      <c r="D95" s="118" t="s">
        <v>566</v>
      </c>
      <c r="E95" s="117" t="s">
        <v>567</v>
      </c>
      <c r="F95" s="117" t="s">
        <v>50</v>
      </c>
      <c r="G95" s="117" t="s">
        <v>51</v>
      </c>
      <c r="H95" s="117" t="s">
        <v>48</v>
      </c>
      <c r="I95" s="117" t="s">
        <v>440</v>
      </c>
      <c r="J95" s="118"/>
      <c r="K95" s="119" t="e">
        <f>VLOOKUP(B95,'[1]Danh sách nộp tiền thi IC3'!$B$11:$B$82,1,0)</f>
        <v>#N/A</v>
      </c>
    </row>
    <row r="96" spans="1:11" s="119" customFormat="1">
      <c r="A96" s="116">
        <v>37</v>
      </c>
      <c r="B96" s="117" t="s">
        <v>568</v>
      </c>
      <c r="C96" s="118" t="s">
        <v>569</v>
      </c>
      <c r="D96" s="118" t="s">
        <v>570</v>
      </c>
      <c r="E96" s="117" t="s">
        <v>571</v>
      </c>
      <c r="F96" s="117" t="s">
        <v>50</v>
      </c>
      <c r="G96" s="117" t="s">
        <v>52</v>
      </c>
      <c r="H96" s="117" t="s">
        <v>80</v>
      </c>
      <c r="I96" s="117" t="s">
        <v>412</v>
      </c>
      <c r="J96" s="118"/>
      <c r="K96" s="119" t="e">
        <f>VLOOKUP(B96,'[1]Danh sách nộp tiền thi IC3'!$B$11:$B$82,1,0)</f>
        <v>#N/A</v>
      </c>
    </row>
    <row r="97" spans="1:11" s="119" customFormat="1">
      <c r="A97" s="116">
        <v>7</v>
      </c>
      <c r="B97" s="117" t="s">
        <v>572</v>
      </c>
      <c r="C97" s="118" t="s">
        <v>573</v>
      </c>
      <c r="D97" s="118" t="s">
        <v>574</v>
      </c>
      <c r="E97" s="117" t="s">
        <v>575</v>
      </c>
      <c r="F97" s="117" t="s">
        <v>50</v>
      </c>
      <c r="G97" s="117" t="s">
        <v>132</v>
      </c>
      <c r="H97" s="117" t="s">
        <v>134</v>
      </c>
      <c r="I97" s="117" t="s">
        <v>414</v>
      </c>
      <c r="J97" s="118"/>
      <c r="K97" s="119" t="e">
        <f>VLOOKUP(B97,'[1]Danh sách nộp tiền thi IC3'!$B$11:$B$82,1,0)</f>
        <v>#N/A</v>
      </c>
    </row>
    <row r="98" spans="1:11" s="119" customFormat="1">
      <c r="A98" s="116">
        <v>10</v>
      </c>
      <c r="B98" s="117" t="s">
        <v>576</v>
      </c>
      <c r="C98" s="118" t="s">
        <v>577</v>
      </c>
      <c r="D98" s="118" t="s">
        <v>578</v>
      </c>
      <c r="E98" s="117" t="s">
        <v>546</v>
      </c>
      <c r="F98" s="117" t="s">
        <v>50</v>
      </c>
      <c r="G98" s="117" t="s">
        <v>141</v>
      </c>
      <c r="H98" s="117" t="s">
        <v>92</v>
      </c>
      <c r="I98" s="117" t="s">
        <v>414</v>
      </c>
      <c r="J98" s="118"/>
      <c r="K98" s="119" t="e">
        <f>VLOOKUP(B98,'[1]Danh sách nộp tiền thi IC3'!$B$11:$B$82,1,0)</f>
        <v>#N/A</v>
      </c>
    </row>
    <row r="99" spans="1:11" s="119" customFormat="1">
      <c r="A99" s="116">
        <v>48</v>
      </c>
      <c r="B99" s="117" t="s">
        <v>579</v>
      </c>
      <c r="C99" s="118" t="s">
        <v>580</v>
      </c>
      <c r="D99" s="118" t="s">
        <v>581</v>
      </c>
      <c r="E99" s="117" t="s">
        <v>549</v>
      </c>
      <c r="F99" s="117" t="s">
        <v>47</v>
      </c>
      <c r="G99" s="117" t="s">
        <v>52</v>
      </c>
      <c r="H99" s="117" t="s">
        <v>54</v>
      </c>
      <c r="I99" s="117" t="s">
        <v>412</v>
      </c>
      <c r="J99" s="118"/>
      <c r="K99" s="119" t="e">
        <f>VLOOKUP(B99,'[1]Danh sách nộp tiền thi IC3'!$B$11:$B$82,1,0)</f>
        <v>#N/A</v>
      </c>
    </row>
    <row r="100" spans="1:11" s="119" customFormat="1">
      <c r="A100" s="116">
        <v>88</v>
      </c>
      <c r="B100" s="117" t="s">
        <v>582</v>
      </c>
      <c r="C100" s="118" t="s">
        <v>583</v>
      </c>
      <c r="D100" s="118" t="s">
        <v>534</v>
      </c>
      <c r="E100" s="117" t="s">
        <v>584</v>
      </c>
      <c r="F100" s="117" t="s">
        <v>50</v>
      </c>
      <c r="G100" s="117" t="s">
        <v>49</v>
      </c>
      <c r="H100" s="117" t="s">
        <v>79</v>
      </c>
      <c r="I100" s="117" t="s">
        <v>585</v>
      </c>
      <c r="J100" s="118"/>
      <c r="K100" s="119" t="e">
        <f>VLOOKUP(B100,'[1]Danh sách nộp tiền thi IC3'!$B$11:$B$82,1,0)</f>
        <v>#N/A</v>
      </c>
    </row>
    <row r="101" spans="1:11" s="119" customFormat="1">
      <c r="A101" s="116">
        <v>47</v>
      </c>
      <c r="B101" s="117" t="s">
        <v>586</v>
      </c>
      <c r="C101" s="118" t="s">
        <v>587</v>
      </c>
      <c r="D101" s="118" t="s">
        <v>50</v>
      </c>
      <c r="E101" s="117" t="s">
        <v>588</v>
      </c>
      <c r="F101" s="117" t="s">
        <v>50</v>
      </c>
      <c r="G101" s="117" t="s">
        <v>49</v>
      </c>
      <c r="H101" s="117" t="s">
        <v>48</v>
      </c>
      <c r="I101" s="117" t="s">
        <v>589</v>
      </c>
      <c r="J101" s="118"/>
      <c r="K101" s="119" t="e">
        <f>VLOOKUP(B101,'[1]Danh sách nộp tiền thi IC3'!$B$11:$B$82,1,0)</f>
        <v>#N/A</v>
      </c>
    </row>
    <row r="102" spans="1:11" s="119" customFormat="1">
      <c r="A102" s="116">
        <v>13</v>
      </c>
      <c r="B102" s="117" t="s">
        <v>590</v>
      </c>
      <c r="C102" s="118" t="s">
        <v>591</v>
      </c>
      <c r="D102" s="118" t="s">
        <v>592</v>
      </c>
      <c r="E102" s="117" t="s">
        <v>593</v>
      </c>
      <c r="F102" s="117" t="s">
        <v>50</v>
      </c>
      <c r="G102" s="117" t="s">
        <v>49</v>
      </c>
      <c r="H102" s="117" t="s">
        <v>92</v>
      </c>
      <c r="I102" s="117" t="s">
        <v>594</v>
      </c>
      <c r="J102" s="118"/>
      <c r="K102" s="119" t="e">
        <f>VLOOKUP(B102,'[1]Danh sách nộp tiền thi IC3'!$B$11:$B$82,1,0)</f>
        <v>#N/A</v>
      </c>
    </row>
    <row r="103" spans="1:11" s="119" customFormat="1">
      <c r="A103" s="116">
        <v>6</v>
      </c>
      <c r="B103" s="117" t="s">
        <v>595</v>
      </c>
      <c r="C103" s="118" t="s">
        <v>53</v>
      </c>
      <c r="D103" s="118" t="s">
        <v>596</v>
      </c>
      <c r="E103" s="117" t="s">
        <v>597</v>
      </c>
      <c r="F103" s="117" t="s">
        <v>47</v>
      </c>
      <c r="G103" s="117" t="s">
        <v>52</v>
      </c>
      <c r="H103" s="117" t="s">
        <v>48</v>
      </c>
      <c r="I103" s="117" t="s">
        <v>459</v>
      </c>
      <c r="J103" s="118"/>
      <c r="K103" s="119" t="e">
        <f>VLOOKUP(B103,'[1]Danh sách nộp tiền thi IC3'!$B$11:$B$82,1,0)</f>
        <v>#N/A</v>
      </c>
    </row>
    <row r="104" spans="1:11" s="119" customFormat="1">
      <c r="A104" s="116">
        <v>32</v>
      </c>
      <c r="B104" s="117" t="s">
        <v>598</v>
      </c>
      <c r="C104" s="118" t="s">
        <v>53</v>
      </c>
      <c r="D104" s="118" t="s">
        <v>70</v>
      </c>
      <c r="E104" s="117" t="s">
        <v>599</v>
      </c>
      <c r="F104" s="117" t="s">
        <v>47</v>
      </c>
      <c r="G104" s="117" t="s">
        <v>49</v>
      </c>
      <c r="H104" s="117" t="s">
        <v>105</v>
      </c>
      <c r="I104" s="117" t="s">
        <v>600</v>
      </c>
      <c r="J104" s="118"/>
      <c r="K104" s="119" t="e">
        <f>VLOOKUP(B104,'[1]Danh sách nộp tiền thi IC3'!$B$11:$B$82,1,0)</f>
        <v>#N/A</v>
      </c>
    </row>
    <row r="105" spans="1:11" s="119" customFormat="1">
      <c r="A105" s="116">
        <v>21</v>
      </c>
      <c r="B105" s="117" t="s">
        <v>601</v>
      </c>
      <c r="C105" s="118" t="s">
        <v>135</v>
      </c>
      <c r="D105" s="118" t="s">
        <v>73</v>
      </c>
      <c r="E105" s="117" t="s">
        <v>602</v>
      </c>
      <c r="F105" s="117" t="s">
        <v>47</v>
      </c>
      <c r="G105" s="117" t="s">
        <v>49</v>
      </c>
      <c r="H105" s="117" t="s">
        <v>110</v>
      </c>
      <c r="I105" s="117" t="s">
        <v>589</v>
      </c>
      <c r="J105" s="118"/>
      <c r="K105" s="119" t="e">
        <f>VLOOKUP(B105,'[1]Danh sách nộp tiền thi IC3'!$B$11:$B$82,1,0)</f>
        <v>#N/A</v>
      </c>
    </row>
    <row r="106" spans="1:11" s="119" customFormat="1">
      <c r="A106" s="116">
        <v>61</v>
      </c>
      <c r="B106" s="117" t="s">
        <v>603</v>
      </c>
      <c r="C106" s="118" t="s">
        <v>604</v>
      </c>
      <c r="D106" s="118" t="s">
        <v>605</v>
      </c>
      <c r="E106" s="117" t="s">
        <v>606</v>
      </c>
      <c r="F106" s="117" t="s">
        <v>50</v>
      </c>
      <c r="G106" s="117" t="s">
        <v>52</v>
      </c>
      <c r="H106" s="117" t="s">
        <v>48</v>
      </c>
      <c r="I106" s="117" t="s">
        <v>607</v>
      </c>
      <c r="J106" s="118"/>
      <c r="K106" s="119" t="e">
        <f>VLOOKUP(B106,'[1]Danh sách nộp tiền thi IC3'!$B$11:$B$82,1,0)</f>
        <v>#N/A</v>
      </c>
    </row>
    <row r="107" spans="1:11" s="119" customFormat="1">
      <c r="A107" s="116">
        <v>8</v>
      </c>
      <c r="B107" s="117" t="s">
        <v>608</v>
      </c>
      <c r="C107" s="118" t="s">
        <v>609</v>
      </c>
      <c r="D107" s="118" t="s">
        <v>610</v>
      </c>
      <c r="E107" s="117" t="s">
        <v>611</v>
      </c>
      <c r="F107" s="117" t="s">
        <v>50</v>
      </c>
      <c r="G107" s="117" t="s">
        <v>93</v>
      </c>
      <c r="H107" s="117" t="s">
        <v>48</v>
      </c>
      <c r="I107" s="117" t="s">
        <v>612</v>
      </c>
      <c r="J107" s="118"/>
      <c r="K107" s="119" t="e">
        <f>VLOOKUP(B107,'[1]Danh sách nộp tiền thi IC3'!$B$11:$B$82,1,0)</f>
        <v>#N/A</v>
      </c>
    </row>
    <row r="108" spans="1:11" s="119" customFormat="1">
      <c r="A108" s="116">
        <v>3</v>
      </c>
      <c r="B108" s="117" t="s">
        <v>613</v>
      </c>
      <c r="C108" s="118" t="s">
        <v>614</v>
      </c>
      <c r="D108" s="118" t="s">
        <v>75</v>
      </c>
      <c r="E108" s="117" t="s">
        <v>615</v>
      </c>
      <c r="F108" s="117" t="s">
        <v>50</v>
      </c>
      <c r="G108" s="117" t="s">
        <v>49</v>
      </c>
      <c r="H108" s="117" t="s">
        <v>54</v>
      </c>
      <c r="I108" s="117" t="s">
        <v>616</v>
      </c>
      <c r="J108" s="118"/>
      <c r="K108" s="119" t="e">
        <f>VLOOKUP(B108,'[1]Danh sách nộp tiền thi IC3'!$B$11:$B$82,1,0)</f>
        <v>#N/A</v>
      </c>
    </row>
    <row r="109" spans="1:11" s="119" customFormat="1">
      <c r="A109" s="116">
        <v>17</v>
      </c>
      <c r="B109" s="117" t="s">
        <v>617</v>
      </c>
      <c r="C109" s="118" t="s">
        <v>618</v>
      </c>
      <c r="D109" s="118" t="s">
        <v>57</v>
      </c>
      <c r="E109" s="117" t="s">
        <v>619</v>
      </c>
      <c r="F109" s="117" t="s">
        <v>50</v>
      </c>
      <c r="G109" s="117" t="s">
        <v>52</v>
      </c>
      <c r="H109" s="117" t="s">
        <v>96</v>
      </c>
      <c r="I109" s="117" t="s">
        <v>512</v>
      </c>
      <c r="J109" s="118"/>
      <c r="K109" s="119" t="e">
        <f>VLOOKUP(B109,'[1]Danh sách nộp tiền thi IC3'!$B$11:$B$82,1,0)</f>
        <v>#N/A</v>
      </c>
    </row>
    <row r="110" spans="1:11" s="119" customFormat="1">
      <c r="A110" s="116">
        <v>54</v>
      </c>
      <c r="B110" s="117" t="s">
        <v>620</v>
      </c>
      <c r="C110" s="118" t="s">
        <v>138</v>
      </c>
      <c r="D110" s="118" t="s">
        <v>621</v>
      </c>
      <c r="E110" s="117" t="s">
        <v>622</v>
      </c>
      <c r="F110" s="117" t="s">
        <v>50</v>
      </c>
      <c r="G110" s="117" t="s">
        <v>49</v>
      </c>
      <c r="H110" s="117" t="s">
        <v>133</v>
      </c>
      <c r="I110" s="117" t="s">
        <v>623</v>
      </c>
      <c r="J110" s="118"/>
      <c r="K110" s="119" t="e">
        <f>VLOOKUP(B110,'[1]Danh sách nộp tiền thi IC3'!$B$11:$B$82,1,0)</f>
        <v>#N/A</v>
      </c>
    </row>
  </sheetData>
  <mergeCells count="18">
    <mergeCell ref="A5:J5"/>
    <mergeCell ref="A1:D1"/>
    <mergeCell ref="E1:J1"/>
    <mergeCell ref="A2:D2"/>
    <mergeCell ref="E2:J2"/>
    <mergeCell ref="A4:J4"/>
    <mergeCell ref="J8:J9"/>
    <mergeCell ref="A82:J82"/>
    <mergeCell ref="A6:J6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printOptions horizontalCentered="1"/>
  <pageMargins left="0.5" right="0.25" top="0.75" bottom="0.5" header="0.5" footer="0.25"/>
  <pageSetup paperSize="9" scale="99" fitToHeight="0" orientation="portrait" horizontalDpi="300" verticalDpi="300" r:id="rId1"/>
  <headerFooter alignWithMargins="0"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6"/>
  <sheetViews>
    <sheetView showGridLines="0" view="pageBreakPreview" topLeftCell="A720" zoomScale="115" zoomScaleNormal="100" zoomScaleSheetLayoutView="115" workbookViewId="0">
      <selection activeCell="A731" sqref="A731:XFD736"/>
    </sheetView>
  </sheetViews>
  <sheetFormatPr defaultColWidth="19.25" defaultRowHeight="15"/>
  <cols>
    <col min="1" max="1" width="3.875" style="46" bestFit="1" customWidth="1"/>
    <col min="2" max="2" width="15.5" style="46" bestFit="1" customWidth="1"/>
    <col min="3" max="3" width="19.75" style="46" bestFit="1" customWidth="1"/>
    <col min="4" max="4" width="10.375" style="46" bestFit="1" customWidth="1"/>
    <col min="5" max="5" width="6.125" style="46" bestFit="1" customWidth="1"/>
    <col min="6" max="6" width="13.75" style="47" bestFit="1" customWidth="1"/>
    <col min="7" max="7" width="3.375" style="46" bestFit="1" customWidth="1"/>
    <col min="8" max="16384" width="19.25" style="46"/>
  </cols>
  <sheetData>
    <row r="1" spans="1:7" s="39" customFormat="1" ht="12.75">
      <c r="A1" s="210" t="s">
        <v>0</v>
      </c>
      <c r="B1" s="210"/>
      <c r="C1" s="210" t="s">
        <v>3</v>
      </c>
      <c r="D1" s="210"/>
      <c r="E1" s="210"/>
      <c r="F1" s="210"/>
    </row>
    <row r="2" spans="1:7" s="39" customFormat="1" ht="12.75">
      <c r="A2" s="211" t="s">
        <v>4</v>
      </c>
      <c r="B2" s="211"/>
      <c r="C2" s="212" t="s">
        <v>5</v>
      </c>
      <c r="D2" s="212"/>
      <c r="E2" s="212"/>
      <c r="F2" s="212"/>
    </row>
    <row r="3" spans="1:7" s="39" customFormat="1" ht="12.75">
      <c r="A3" s="99"/>
      <c r="B3" s="99"/>
      <c r="C3" s="100"/>
      <c r="D3" s="100"/>
      <c r="E3" s="100"/>
      <c r="F3" s="100"/>
    </row>
    <row r="4" spans="1:7" s="40" customFormat="1" ht="20.25">
      <c r="A4" s="208" t="s">
        <v>6</v>
      </c>
      <c r="B4" s="208"/>
      <c r="C4" s="208"/>
      <c r="D4" s="208"/>
      <c r="E4" s="208"/>
      <c r="F4" s="208"/>
    </row>
    <row r="5" spans="1:7" s="14" customFormat="1" ht="20.25">
      <c r="A5" s="208" t="s">
        <v>10</v>
      </c>
      <c r="B5" s="208"/>
      <c r="C5" s="208"/>
      <c r="D5" s="208"/>
      <c r="E5" s="208"/>
      <c r="F5" s="208"/>
    </row>
    <row r="6" spans="1:7" s="15" customFormat="1" ht="18.75">
      <c r="A6" s="209">
        <f>'DIEM TH'!A6:I6</f>
        <v>0</v>
      </c>
      <c r="B6" s="209"/>
      <c r="C6" s="209"/>
      <c r="D6" s="209"/>
      <c r="E6" s="209"/>
      <c r="F6" s="209"/>
    </row>
    <row r="7" spans="1:7" s="15" customFormat="1" ht="18.75">
      <c r="A7" s="209"/>
      <c r="B7" s="209"/>
      <c r="C7" s="209"/>
      <c r="D7" s="209"/>
      <c r="E7" s="209"/>
      <c r="F7" s="209"/>
    </row>
    <row r="8" spans="1:7" s="44" customFormat="1" ht="16.5">
      <c r="A8" s="41" t="s">
        <v>15</v>
      </c>
      <c r="B8" s="41" t="s">
        <v>1</v>
      </c>
      <c r="C8" s="42" t="s">
        <v>56</v>
      </c>
      <c r="D8" s="43" t="s">
        <v>14</v>
      </c>
      <c r="E8" s="41" t="s">
        <v>11</v>
      </c>
      <c r="F8" s="41" t="s">
        <v>58</v>
      </c>
      <c r="G8" s="44">
        <f>COUNTIF(E9:E287,"&lt;5")</f>
        <v>16</v>
      </c>
    </row>
    <row r="9" spans="1:7" customFormat="1">
      <c r="A9" s="90">
        <v>1</v>
      </c>
      <c r="B9" s="90" t="s">
        <v>240</v>
      </c>
      <c r="C9" s="91" t="s">
        <v>241</v>
      </c>
      <c r="D9" s="90"/>
      <c r="E9" s="90">
        <v>4</v>
      </c>
      <c r="F9" s="90"/>
    </row>
    <row r="10" spans="1:7" customFormat="1">
      <c r="A10" s="90">
        <v>2</v>
      </c>
      <c r="B10" s="90" t="s">
        <v>242</v>
      </c>
      <c r="C10" s="91" t="s">
        <v>243</v>
      </c>
      <c r="D10" s="92">
        <v>35681</v>
      </c>
      <c r="E10" s="90">
        <v>6.5</v>
      </c>
      <c r="F10" s="90"/>
    </row>
    <row r="11" spans="1:7" customFormat="1">
      <c r="A11" s="90">
        <v>3</v>
      </c>
      <c r="B11" s="90" t="s">
        <v>244</v>
      </c>
      <c r="C11" s="91" t="s">
        <v>245</v>
      </c>
      <c r="D11" s="92">
        <v>35980</v>
      </c>
      <c r="E11" s="90">
        <v>6</v>
      </c>
      <c r="F11" s="90"/>
    </row>
    <row r="12" spans="1:7" customFormat="1">
      <c r="A12" s="90">
        <v>4</v>
      </c>
      <c r="B12" s="90" t="s">
        <v>246</v>
      </c>
      <c r="C12" s="91" t="s">
        <v>247</v>
      </c>
      <c r="D12" s="92">
        <v>36033</v>
      </c>
      <c r="E12" s="90">
        <v>7</v>
      </c>
      <c r="F12" s="90"/>
    </row>
    <row r="13" spans="1:7" customFormat="1">
      <c r="A13" s="90">
        <v>5</v>
      </c>
      <c r="B13" s="90" t="s">
        <v>248</v>
      </c>
      <c r="C13" s="91" t="s">
        <v>249</v>
      </c>
      <c r="D13" s="92">
        <v>35897</v>
      </c>
      <c r="E13" s="90">
        <v>6.25</v>
      </c>
      <c r="F13" s="90"/>
    </row>
    <row r="14" spans="1:7" customFormat="1">
      <c r="A14" s="90">
        <v>6</v>
      </c>
      <c r="B14" s="90" t="s">
        <v>250</v>
      </c>
      <c r="C14" s="91" t="s">
        <v>251</v>
      </c>
      <c r="D14" s="92">
        <v>33514</v>
      </c>
      <c r="E14" s="90">
        <v>7.25</v>
      </c>
      <c r="F14" s="90"/>
    </row>
    <row r="15" spans="1:7" customFormat="1">
      <c r="A15" s="90">
        <v>7</v>
      </c>
      <c r="B15" s="90" t="s">
        <v>252</v>
      </c>
      <c r="C15" s="91" t="s">
        <v>253</v>
      </c>
      <c r="D15" s="92">
        <v>35107</v>
      </c>
      <c r="E15" s="90">
        <v>4.75</v>
      </c>
      <c r="F15" s="90"/>
    </row>
    <row r="16" spans="1:7" customFormat="1">
      <c r="A16" s="90">
        <v>8</v>
      </c>
      <c r="B16" s="90" t="s">
        <v>254</v>
      </c>
      <c r="C16" s="91" t="s">
        <v>255</v>
      </c>
      <c r="D16" s="92">
        <v>35995</v>
      </c>
      <c r="E16" s="90">
        <v>6.25</v>
      </c>
      <c r="F16" s="90"/>
    </row>
    <row r="17" spans="1:6" customFormat="1">
      <c r="A17" s="90">
        <v>9</v>
      </c>
      <c r="B17" s="90" t="s">
        <v>256</v>
      </c>
      <c r="C17" s="91" t="s">
        <v>257</v>
      </c>
      <c r="D17" s="90"/>
      <c r="E17" s="90">
        <v>5</v>
      </c>
      <c r="F17" s="90"/>
    </row>
    <row r="18" spans="1:6" customFormat="1">
      <c r="A18" s="90">
        <v>10</v>
      </c>
      <c r="B18" s="90" t="s">
        <v>258</v>
      </c>
      <c r="C18" s="91" t="s">
        <v>259</v>
      </c>
      <c r="D18" s="92">
        <v>34997</v>
      </c>
      <c r="E18" s="90">
        <v>5.5</v>
      </c>
      <c r="F18" s="90"/>
    </row>
    <row r="19" spans="1:6" customFormat="1">
      <c r="A19" s="90">
        <v>11</v>
      </c>
      <c r="B19" s="90" t="s">
        <v>260</v>
      </c>
      <c r="C19" s="91" t="s">
        <v>261</v>
      </c>
      <c r="D19" s="92">
        <v>36049</v>
      </c>
      <c r="E19" s="90">
        <v>7</v>
      </c>
      <c r="F19" s="90"/>
    </row>
    <row r="20" spans="1:6" customFormat="1">
      <c r="A20" s="90">
        <v>12</v>
      </c>
      <c r="B20" s="90" t="s">
        <v>262</v>
      </c>
      <c r="C20" s="91" t="s">
        <v>263</v>
      </c>
      <c r="D20" s="92">
        <v>35497</v>
      </c>
      <c r="E20" s="90">
        <v>6</v>
      </c>
      <c r="F20" s="90"/>
    </row>
    <row r="21" spans="1:6" customFormat="1">
      <c r="A21" s="90">
        <v>13</v>
      </c>
      <c r="B21" s="90" t="s">
        <v>264</v>
      </c>
      <c r="C21" s="91" t="s">
        <v>265</v>
      </c>
      <c r="D21" s="92">
        <v>35907</v>
      </c>
      <c r="E21" s="90">
        <v>6</v>
      </c>
      <c r="F21" s="90"/>
    </row>
    <row r="22" spans="1:6" customFormat="1">
      <c r="A22" s="90">
        <v>14</v>
      </c>
      <c r="B22" s="90" t="s">
        <v>266</v>
      </c>
      <c r="C22" s="91" t="s">
        <v>267</v>
      </c>
      <c r="D22" s="92">
        <v>36035</v>
      </c>
      <c r="E22" s="90">
        <v>4.25</v>
      </c>
      <c r="F22" s="90"/>
    </row>
    <row r="23" spans="1:6" customFormat="1">
      <c r="A23" s="90">
        <v>15</v>
      </c>
      <c r="B23" s="90" t="s">
        <v>268</v>
      </c>
      <c r="C23" s="91" t="s">
        <v>269</v>
      </c>
      <c r="D23" s="92">
        <v>36084</v>
      </c>
      <c r="E23" s="90">
        <v>6.25</v>
      </c>
      <c r="F23" s="90"/>
    </row>
    <row r="24" spans="1:6" customFormat="1">
      <c r="A24" s="90">
        <v>16</v>
      </c>
      <c r="B24" s="90" t="s">
        <v>270</v>
      </c>
      <c r="C24" s="91" t="s">
        <v>271</v>
      </c>
      <c r="D24" s="92">
        <v>35648</v>
      </c>
      <c r="E24" s="90">
        <v>6</v>
      </c>
      <c r="F24" s="90"/>
    </row>
    <row r="25" spans="1:6" customFormat="1">
      <c r="A25" s="90">
        <v>17</v>
      </c>
      <c r="B25" s="90" t="s">
        <v>272</v>
      </c>
      <c r="C25" s="91" t="s">
        <v>273</v>
      </c>
      <c r="D25" s="92">
        <v>35063</v>
      </c>
      <c r="E25" s="90">
        <v>6</v>
      </c>
      <c r="F25" s="90"/>
    </row>
    <row r="26" spans="1:6" customFormat="1">
      <c r="A26" s="90">
        <v>18</v>
      </c>
      <c r="B26" s="90" t="s">
        <v>274</v>
      </c>
      <c r="C26" s="91" t="s">
        <v>275</v>
      </c>
      <c r="D26" s="92">
        <v>35919</v>
      </c>
      <c r="E26" s="90">
        <v>6.75</v>
      </c>
      <c r="F26" s="90"/>
    </row>
    <row r="27" spans="1:6" customFormat="1">
      <c r="A27" s="90">
        <v>19</v>
      </c>
      <c r="B27" s="90" t="s">
        <v>276</v>
      </c>
      <c r="C27" s="91" t="s">
        <v>277</v>
      </c>
      <c r="D27" s="92">
        <v>35670</v>
      </c>
      <c r="E27" s="90">
        <v>5</v>
      </c>
      <c r="F27" s="90"/>
    </row>
    <row r="28" spans="1:6" customFormat="1">
      <c r="A28" s="90">
        <v>20</v>
      </c>
      <c r="B28" s="90" t="s">
        <v>278</v>
      </c>
      <c r="C28" s="91" t="s">
        <v>279</v>
      </c>
      <c r="D28" s="92">
        <v>35400</v>
      </c>
      <c r="E28" s="90">
        <v>6.25</v>
      </c>
      <c r="F28" s="90"/>
    </row>
    <row r="29" spans="1:6" customFormat="1">
      <c r="A29" s="90">
        <v>21</v>
      </c>
      <c r="B29" s="90" t="s">
        <v>280</v>
      </c>
      <c r="C29" s="91" t="s">
        <v>281</v>
      </c>
      <c r="D29" s="92">
        <v>35440</v>
      </c>
      <c r="E29" s="90">
        <v>6.5</v>
      </c>
      <c r="F29" s="90"/>
    </row>
    <row r="30" spans="1:6" customFormat="1">
      <c r="A30" s="90">
        <v>22</v>
      </c>
      <c r="B30" s="90" t="s">
        <v>282</v>
      </c>
      <c r="C30" s="91" t="s">
        <v>283</v>
      </c>
      <c r="D30" s="92">
        <v>36090</v>
      </c>
      <c r="E30" s="90">
        <v>7</v>
      </c>
      <c r="F30" s="90"/>
    </row>
    <row r="31" spans="1:6" customFormat="1">
      <c r="A31" s="90">
        <v>23</v>
      </c>
      <c r="B31" s="90" t="s">
        <v>284</v>
      </c>
      <c r="C31" s="91" t="s">
        <v>285</v>
      </c>
      <c r="D31" s="92">
        <v>35506</v>
      </c>
      <c r="E31" s="90">
        <v>6</v>
      </c>
      <c r="F31" s="90"/>
    </row>
    <row r="32" spans="1:6" customFormat="1">
      <c r="A32" s="90">
        <v>24</v>
      </c>
      <c r="B32" s="90" t="s">
        <v>286</v>
      </c>
      <c r="C32" s="91" t="s">
        <v>287</v>
      </c>
      <c r="D32" s="92">
        <v>35288</v>
      </c>
      <c r="E32" s="90">
        <v>4</v>
      </c>
      <c r="F32" s="90"/>
    </row>
    <row r="33" spans="1:6" customFormat="1">
      <c r="A33" s="90">
        <v>25</v>
      </c>
      <c r="B33" s="90" t="s">
        <v>288</v>
      </c>
      <c r="C33" s="91" t="s">
        <v>289</v>
      </c>
      <c r="D33" s="90"/>
      <c r="E33" s="90">
        <v>4</v>
      </c>
      <c r="F33" s="90"/>
    </row>
    <row r="34" spans="1:6" customFormat="1">
      <c r="A34" s="90">
        <v>26</v>
      </c>
      <c r="B34" s="90" t="s">
        <v>290</v>
      </c>
      <c r="C34" s="91" t="s">
        <v>291</v>
      </c>
      <c r="D34" s="92">
        <v>35633</v>
      </c>
      <c r="E34" s="90">
        <v>5.25</v>
      </c>
      <c r="F34" s="90"/>
    </row>
    <row r="35" spans="1:6" customFormat="1">
      <c r="A35" s="90">
        <v>27</v>
      </c>
      <c r="B35" s="90" t="s">
        <v>292</v>
      </c>
      <c r="C35" s="91" t="s">
        <v>293</v>
      </c>
      <c r="D35" s="92">
        <v>35578</v>
      </c>
      <c r="E35" s="90">
        <v>4.25</v>
      </c>
      <c r="F35" s="90"/>
    </row>
    <row r="36" spans="1:6" customFormat="1">
      <c r="A36" s="90">
        <v>28</v>
      </c>
      <c r="B36" s="90" t="s">
        <v>294</v>
      </c>
      <c r="C36" s="91" t="s">
        <v>295</v>
      </c>
      <c r="D36" s="90"/>
      <c r="E36" s="90">
        <v>6</v>
      </c>
      <c r="F36" s="90"/>
    </row>
    <row r="37" spans="1:6" customFormat="1">
      <c r="A37" s="90">
        <v>29</v>
      </c>
      <c r="B37" s="90" t="s">
        <v>296</v>
      </c>
      <c r="C37" s="91" t="s">
        <v>297</v>
      </c>
      <c r="D37" s="92">
        <v>35724</v>
      </c>
      <c r="E37" s="90">
        <v>4.75</v>
      </c>
      <c r="F37" s="90"/>
    </row>
    <row r="38" spans="1:6" customFormat="1">
      <c r="A38" s="90">
        <v>30</v>
      </c>
      <c r="B38" s="90" t="s">
        <v>298</v>
      </c>
      <c r="C38" s="91" t="s">
        <v>299</v>
      </c>
      <c r="D38" s="92">
        <v>35455</v>
      </c>
      <c r="E38" s="90">
        <v>6</v>
      </c>
      <c r="F38" s="90"/>
    </row>
    <row r="39" spans="1:6" customFormat="1">
      <c r="A39" s="90">
        <v>31</v>
      </c>
      <c r="B39" s="90" t="s">
        <v>300</v>
      </c>
      <c r="C39" s="91" t="s">
        <v>301</v>
      </c>
      <c r="D39" s="92">
        <v>35931</v>
      </c>
      <c r="E39" s="90">
        <v>7.25</v>
      </c>
      <c r="F39" s="90"/>
    </row>
    <row r="40" spans="1:6" customFormat="1">
      <c r="A40" s="90">
        <v>32</v>
      </c>
      <c r="B40" s="90" t="s">
        <v>302</v>
      </c>
      <c r="C40" s="91" t="s">
        <v>303</v>
      </c>
      <c r="D40" s="92">
        <v>35799</v>
      </c>
      <c r="E40" s="90">
        <v>4</v>
      </c>
      <c r="F40" s="90"/>
    </row>
    <row r="41" spans="1:6" customFormat="1">
      <c r="A41" s="90">
        <v>33</v>
      </c>
      <c r="B41" s="90" t="s">
        <v>304</v>
      </c>
      <c r="C41" s="91" t="s">
        <v>305</v>
      </c>
      <c r="D41" s="92">
        <v>35274</v>
      </c>
      <c r="E41" s="90">
        <v>6</v>
      </c>
      <c r="F41" s="90"/>
    </row>
    <row r="42" spans="1:6" customFormat="1">
      <c r="A42" s="90">
        <v>34</v>
      </c>
      <c r="B42" s="90" t="s">
        <v>306</v>
      </c>
      <c r="C42" s="91" t="s">
        <v>307</v>
      </c>
      <c r="D42" s="92">
        <v>35901</v>
      </c>
      <c r="E42" s="90">
        <v>6</v>
      </c>
      <c r="F42" s="90"/>
    </row>
    <row r="43" spans="1:6" customFormat="1">
      <c r="A43" s="90">
        <v>35</v>
      </c>
      <c r="B43" s="90" t="s">
        <v>308</v>
      </c>
      <c r="C43" s="91" t="s">
        <v>309</v>
      </c>
      <c r="D43" s="92">
        <v>35784</v>
      </c>
      <c r="E43" s="90">
        <v>7</v>
      </c>
      <c r="F43" s="90"/>
    </row>
    <row r="44" spans="1:6" customFormat="1">
      <c r="A44" s="90">
        <v>36</v>
      </c>
      <c r="B44" s="90" t="s">
        <v>310</v>
      </c>
      <c r="C44" s="91" t="s">
        <v>311</v>
      </c>
      <c r="D44" s="92">
        <v>35553</v>
      </c>
      <c r="E44" s="90">
        <v>3.75</v>
      </c>
      <c r="F44" s="90"/>
    </row>
    <row r="45" spans="1:6" customFormat="1">
      <c r="A45" s="90">
        <v>1</v>
      </c>
      <c r="B45" s="90" t="s">
        <v>312</v>
      </c>
      <c r="C45" s="91" t="s">
        <v>313</v>
      </c>
      <c r="D45" s="92">
        <v>35186</v>
      </c>
      <c r="E45" s="90">
        <v>5.75</v>
      </c>
      <c r="F45" s="90"/>
    </row>
    <row r="46" spans="1:6" customFormat="1">
      <c r="A46" s="90">
        <v>2</v>
      </c>
      <c r="B46" s="90" t="s">
        <v>314</v>
      </c>
      <c r="C46" s="91" t="s">
        <v>315</v>
      </c>
      <c r="D46" s="92">
        <v>35521</v>
      </c>
      <c r="E46" s="90">
        <v>4.75</v>
      </c>
      <c r="F46" s="90"/>
    </row>
    <row r="47" spans="1:6" customFormat="1">
      <c r="A47" s="90">
        <v>3</v>
      </c>
      <c r="B47" s="90" t="s">
        <v>316</v>
      </c>
      <c r="C47" s="91" t="s">
        <v>317</v>
      </c>
      <c r="D47" s="92">
        <v>33964</v>
      </c>
      <c r="E47" s="90">
        <v>6.25</v>
      </c>
      <c r="F47" s="90"/>
    </row>
    <row r="48" spans="1:6" customFormat="1">
      <c r="A48" s="90">
        <v>4</v>
      </c>
      <c r="B48" s="90" t="s">
        <v>318</v>
      </c>
      <c r="C48" s="91" t="s">
        <v>319</v>
      </c>
      <c r="D48" s="92">
        <v>36127</v>
      </c>
      <c r="E48" s="90">
        <v>3.25</v>
      </c>
      <c r="F48" s="90"/>
    </row>
    <row r="49" spans="1:6" customFormat="1">
      <c r="A49" s="90">
        <v>5</v>
      </c>
      <c r="B49" s="90" t="s">
        <v>320</v>
      </c>
      <c r="C49" s="91" t="s">
        <v>321</v>
      </c>
      <c r="D49" s="92">
        <v>36006</v>
      </c>
      <c r="E49" s="90">
        <v>7.25</v>
      </c>
      <c r="F49" s="90"/>
    </row>
    <row r="50" spans="1:6" customFormat="1">
      <c r="A50" s="90">
        <v>6</v>
      </c>
      <c r="B50" s="90" t="s">
        <v>322</v>
      </c>
      <c r="C50" s="91" t="s">
        <v>323</v>
      </c>
      <c r="D50" s="92">
        <v>35937</v>
      </c>
      <c r="E50" s="90">
        <v>7</v>
      </c>
      <c r="F50" s="90"/>
    </row>
    <row r="51" spans="1:6" customFormat="1">
      <c r="A51" s="90">
        <v>7</v>
      </c>
      <c r="B51" s="90" t="s">
        <v>324</v>
      </c>
      <c r="C51" s="91" t="s">
        <v>325</v>
      </c>
      <c r="D51" s="92">
        <v>35860</v>
      </c>
      <c r="E51" s="90">
        <v>6</v>
      </c>
      <c r="F51" s="90"/>
    </row>
    <row r="52" spans="1:6" customFormat="1">
      <c r="A52" s="90">
        <v>8</v>
      </c>
      <c r="B52" s="90" t="s">
        <v>326</v>
      </c>
      <c r="C52" s="91" t="s">
        <v>327</v>
      </c>
      <c r="D52" s="92">
        <v>35497</v>
      </c>
      <c r="E52" s="90">
        <v>6.75</v>
      </c>
      <c r="F52" s="90"/>
    </row>
    <row r="53" spans="1:6" customFormat="1">
      <c r="A53" s="90">
        <v>9</v>
      </c>
      <c r="B53" s="90" t="s">
        <v>328</v>
      </c>
      <c r="C53" s="91" t="s">
        <v>329</v>
      </c>
      <c r="D53" s="92">
        <v>35678</v>
      </c>
      <c r="E53" s="90">
        <v>5.25</v>
      </c>
      <c r="F53" s="90"/>
    </row>
    <row r="54" spans="1:6" customFormat="1">
      <c r="A54" s="90">
        <v>10</v>
      </c>
      <c r="B54" s="90" t="s">
        <v>330</v>
      </c>
      <c r="C54" s="91" t="s">
        <v>331</v>
      </c>
      <c r="D54" s="92">
        <v>35817</v>
      </c>
      <c r="E54" s="90">
        <v>6.5</v>
      </c>
      <c r="F54" s="90"/>
    </row>
    <row r="55" spans="1:6" customFormat="1">
      <c r="A55" s="90">
        <v>11</v>
      </c>
      <c r="B55" s="90" t="s">
        <v>332</v>
      </c>
      <c r="C55" s="91" t="s">
        <v>333</v>
      </c>
      <c r="D55" s="92">
        <v>35469</v>
      </c>
      <c r="E55" s="90">
        <v>0</v>
      </c>
      <c r="F55" s="90" t="s">
        <v>334</v>
      </c>
    </row>
    <row r="56" spans="1:6" customFormat="1">
      <c r="A56" s="90">
        <v>12</v>
      </c>
      <c r="B56" s="90" t="s">
        <v>335</v>
      </c>
      <c r="C56" s="91" t="s">
        <v>336</v>
      </c>
      <c r="D56" s="92">
        <v>35279</v>
      </c>
      <c r="E56" s="90">
        <v>6.25</v>
      </c>
      <c r="F56" s="90"/>
    </row>
    <row r="57" spans="1:6" customFormat="1">
      <c r="A57" s="90">
        <v>13</v>
      </c>
      <c r="B57" s="90" t="s">
        <v>337</v>
      </c>
      <c r="C57" s="91" t="s">
        <v>338</v>
      </c>
      <c r="D57" s="92">
        <v>35587</v>
      </c>
      <c r="E57" s="90">
        <v>5.5</v>
      </c>
      <c r="F57" s="90"/>
    </row>
    <row r="58" spans="1:6" customFormat="1">
      <c r="A58" s="90">
        <v>14</v>
      </c>
      <c r="B58" s="90" t="s">
        <v>339</v>
      </c>
      <c r="C58" s="91" t="s">
        <v>340</v>
      </c>
      <c r="D58" s="92">
        <v>35937</v>
      </c>
      <c r="E58" s="90">
        <v>5.5</v>
      </c>
      <c r="F58" s="90"/>
    </row>
    <row r="59" spans="1:6" customFormat="1">
      <c r="A59" s="90">
        <v>15</v>
      </c>
      <c r="B59" s="90" t="s">
        <v>341</v>
      </c>
      <c r="C59" s="91" t="s">
        <v>342</v>
      </c>
      <c r="D59" s="92">
        <v>36049</v>
      </c>
      <c r="E59" s="90">
        <v>7.5</v>
      </c>
      <c r="F59" s="90"/>
    </row>
    <row r="60" spans="1:6" customFormat="1">
      <c r="A60" s="90">
        <v>16</v>
      </c>
      <c r="B60" s="90" t="s">
        <v>343</v>
      </c>
      <c r="C60" s="91" t="s">
        <v>344</v>
      </c>
      <c r="D60" s="92">
        <v>35161</v>
      </c>
      <c r="E60" s="90">
        <v>7</v>
      </c>
      <c r="F60" s="90"/>
    </row>
    <row r="61" spans="1:6" customFormat="1">
      <c r="A61" s="90">
        <v>17</v>
      </c>
      <c r="B61" s="90" t="s">
        <v>345</v>
      </c>
      <c r="C61" s="91" t="s">
        <v>346</v>
      </c>
      <c r="D61" s="92">
        <v>36012</v>
      </c>
      <c r="E61" s="90">
        <v>4</v>
      </c>
      <c r="F61" s="90"/>
    </row>
    <row r="62" spans="1:6" customFormat="1">
      <c r="A62" s="90">
        <v>18</v>
      </c>
      <c r="B62" s="90" t="s">
        <v>347</v>
      </c>
      <c r="C62" s="91" t="s">
        <v>348</v>
      </c>
      <c r="D62" s="92">
        <v>36090</v>
      </c>
      <c r="E62" s="90">
        <v>8</v>
      </c>
      <c r="F62" s="90"/>
    </row>
    <row r="63" spans="1:6" customFormat="1">
      <c r="A63" s="90">
        <v>19</v>
      </c>
      <c r="B63" s="90" t="s">
        <v>349</v>
      </c>
      <c r="C63" s="91" t="s">
        <v>350</v>
      </c>
      <c r="D63" s="92">
        <v>35776</v>
      </c>
      <c r="E63" s="90">
        <v>4</v>
      </c>
      <c r="F63" s="90"/>
    </row>
    <row r="64" spans="1:6" customFormat="1">
      <c r="A64" s="90">
        <v>20</v>
      </c>
      <c r="B64" s="90" t="s">
        <v>351</v>
      </c>
      <c r="C64" s="91" t="s">
        <v>352</v>
      </c>
      <c r="D64" s="92">
        <v>35931</v>
      </c>
      <c r="E64" s="90">
        <v>6.25</v>
      </c>
      <c r="F64" s="90"/>
    </row>
    <row r="65" spans="1:6" customFormat="1">
      <c r="A65" s="90">
        <v>21</v>
      </c>
      <c r="B65" s="90" t="s">
        <v>353</v>
      </c>
      <c r="C65" s="91" t="s">
        <v>354</v>
      </c>
      <c r="D65" s="92">
        <v>35228</v>
      </c>
      <c r="E65" s="90">
        <v>7.25</v>
      </c>
      <c r="F65" s="90"/>
    </row>
    <row r="66" spans="1:6" customFormat="1">
      <c r="A66" s="90">
        <v>22</v>
      </c>
      <c r="B66" s="90" t="s">
        <v>355</v>
      </c>
      <c r="C66" s="91" t="s">
        <v>356</v>
      </c>
      <c r="D66" s="92">
        <v>35966</v>
      </c>
      <c r="E66" s="90">
        <v>5.5</v>
      </c>
      <c r="F66" s="90"/>
    </row>
    <row r="67" spans="1:6" customFormat="1">
      <c r="A67" s="90">
        <v>23</v>
      </c>
      <c r="B67" s="90" t="s">
        <v>357</v>
      </c>
      <c r="C67" s="91" t="s">
        <v>358</v>
      </c>
      <c r="D67" s="92">
        <v>35617</v>
      </c>
      <c r="E67" s="90">
        <v>4</v>
      </c>
      <c r="F67" s="90"/>
    </row>
    <row r="68" spans="1:6" customFormat="1">
      <c r="A68" s="90">
        <v>24</v>
      </c>
      <c r="B68" s="90" t="s">
        <v>359</v>
      </c>
      <c r="C68" s="91" t="s">
        <v>360</v>
      </c>
      <c r="D68" s="92">
        <v>35703</v>
      </c>
      <c r="E68" s="90">
        <v>6</v>
      </c>
      <c r="F68" s="90"/>
    </row>
    <row r="69" spans="1:6" customFormat="1">
      <c r="A69" s="90">
        <v>25</v>
      </c>
      <c r="B69" s="90" t="s">
        <v>361</v>
      </c>
      <c r="C69" s="91" t="s">
        <v>362</v>
      </c>
      <c r="D69" s="92">
        <v>35788</v>
      </c>
      <c r="E69" s="90">
        <v>5</v>
      </c>
      <c r="F69" s="90"/>
    </row>
    <row r="70" spans="1:6" customFormat="1">
      <c r="A70" s="90">
        <v>26</v>
      </c>
      <c r="B70" s="90" t="s">
        <v>363</v>
      </c>
      <c r="C70" s="91" t="s">
        <v>364</v>
      </c>
      <c r="D70" s="92">
        <v>35278</v>
      </c>
      <c r="E70" s="90">
        <v>6</v>
      </c>
      <c r="F70" s="90"/>
    </row>
    <row r="71" spans="1:6" customFormat="1">
      <c r="A71" s="90">
        <v>27</v>
      </c>
      <c r="B71" s="90" t="s">
        <v>365</v>
      </c>
      <c r="C71" s="91" t="s">
        <v>366</v>
      </c>
      <c r="D71" s="92">
        <v>36417</v>
      </c>
      <c r="E71" s="90">
        <v>7</v>
      </c>
      <c r="F71" s="90"/>
    </row>
    <row r="72" spans="1:6" customFormat="1">
      <c r="A72" s="90">
        <v>28</v>
      </c>
      <c r="B72" s="90" t="s">
        <v>367</v>
      </c>
      <c r="C72" s="91" t="s">
        <v>368</v>
      </c>
      <c r="D72" s="92">
        <v>35760</v>
      </c>
      <c r="E72" s="90">
        <v>5</v>
      </c>
      <c r="F72" s="90"/>
    </row>
    <row r="73" spans="1:6" customFormat="1">
      <c r="A73" s="90">
        <v>29</v>
      </c>
      <c r="B73" s="90" t="s">
        <v>369</v>
      </c>
      <c r="C73" s="91" t="s">
        <v>370</v>
      </c>
      <c r="D73" s="92">
        <v>35002</v>
      </c>
      <c r="E73" s="90">
        <v>6</v>
      </c>
      <c r="F73" s="90"/>
    </row>
    <row r="74" spans="1:6" customFormat="1">
      <c r="A74" s="90">
        <v>30</v>
      </c>
      <c r="B74" s="90" t="s">
        <v>371</v>
      </c>
      <c r="C74" s="91" t="s">
        <v>372</v>
      </c>
      <c r="D74" s="92">
        <v>35574</v>
      </c>
      <c r="E74" s="90">
        <v>4.75</v>
      </c>
      <c r="F74" s="90"/>
    </row>
    <row r="75" spans="1:6" customFormat="1">
      <c r="A75" s="90">
        <v>31</v>
      </c>
      <c r="B75" s="90" t="s">
        <v>373</v>
      </c>
      <c r="C75" s="91" t="s">
        <v>374</v>
      </c>
      <c r="D75" s="92">
        <v>36096</v>
      </c>
      <c r="E75" s="90">
        <v>5.5</v>
      </c>
      <c r="F75" s="90"/>
    </row>
    <row r="76" spans="1:6" customFormat="1">
      <c r="A76" s="90">
        <v>32</v>
      </c>
      <c r="B76" s="90" t="s">
        <v>375</v>
      </c>
      <c r="C76" s="91" t="s">
        <v>376</v>
      </c>
      <c r="D76" s="92">
        <v>35479</v>
      </c>
      <c r="E76" s="90">
        <v>6.25</v>
      </c>
      <c r="F76" s="90"/>
    </row>
    <row r="77" spans="1:6" customFormat="1">
      <c r="A77" s="90">
        <v>33</v>
      </c>
      <c r="B77" s="90" t="s">
        <v>377</v>
      </c>
      <c r="C77" s="91" t="s">
        <v>378</v>
      </c>
      <c r="D77" s="92">
        <v>35392</v>
      </c>
      <c r="E77" s="90">
        <v>5.75</v>
      </c>
      <c r="F77" s="90"/>
    </row>
    <row r="78" spans="1:6" customFormat="1">
      <c r="A78" s="90">
        <v>34</v>
      </c>
      <c r="B78" s="90" t="s">
        <v>379</v>
      </c>
      <c r="C78" s="91" t="s">
        <v>380</v>
      </c>
      <c r="D78" s="92">
        <v>35860</v>
      </c>
      <c r="E78" s="90">
        <v>6.25</v>
      </c>
      <c r="F78" s="90"/>
    </row>
    <row r="79" spans="1:6" customFormat="1">
      <c r="A79" s="90">
        <v>35</v>
      </c>
      <c r="B79" s="90" t="s">
        <v>381</v>
      </c>
      <c r="C79" s="91" t="s">
        <v>382</v>
      </c>
      <c r="D79" s="92">
        <v>35900</v>
      </c>
      <c r="E79" s="90">
        <v>6</v>
      </c>
      <c r="F79" s="90"/>
    </row>
    <row r="80" spans="1:6" customFormat="1">
      <c r="A80" s="90">
        <v>36</v>
      </c>
      <c r="B80" s="90" t="s">
        <v>383</v>
      </c>
      <c r="C80" s="91" t="s">
        <v>384</v>
      </c>
      <c r="D80" s="90"/>
      <c r="E80" s="90">
        <v>7</v>
      </c>
      <c r="F80" s="90"/>
    </row>
    <row r="81" spans="1:6" customFormat="1">
      <c r="A81" s="90"/>
      <c r="B81" s="90"/>
      <c r="C81" s="91"/>
      <c r="D81" s="92"/>
      <c r="E81" s="90"/>
      <c r="F81" s="90"/>
    </row>
    <row r="82" spans="1:6" customFormat="1">
      <c r="A82" s="90"/>
      <c r="B82" s="90"/>
      <c r="C82" s="91"/>
      <c r="D82" s="92"/>
      <c r="E82" s="90"/>
      <c r="F82" s="90"/>
    </row>
    <row r="83" spans="1:6" customFormat="1">
      <c r="A83" s="90"/>
      <c r="B83" s="90"/>
      <c r="C83" s="91"/>
      <c r="D83" s="90"/>
      <c r="E83" s="90"/>
      <c r="F83" s="90"/>
    </row>
    <row r="84" spans="1:6" customFormat="1">
      <c r="A84" s="90"/>
      <c r="B84" s="90"/>
      <c r="C84" s="91"/>
      <c r="D84" s="92"/>
      <c r="E84" s="90"/>
      <c r="F84" s="90"/>
    </row>
    <row r="85" spans="1:6" customFormat="1">
      <c r="A85" s="90"/>
      <c r="B85" s="90"/>
      <c r="C85" s="91"/>
      <c r="D85" s="90"/>
      <c r="E85" s="90"/>
      <c r="F85" s="90"/>
    </row>
    <row r="86" spans="1:6" customFormat="1">
      <c r="A86" s="90"/>
      <c r="B86" s="90"/>
      <c r="C86" s="91"/>
      <c r="D86" s="92"/>
      <c r="E86" s="90"/>
      <c r="F86" s="90"/>
    </row>
    <row r="87" spans="1:6" customFormat="1">
      <c r="A87" s="90"/>
      <c r="B87" s="90"/>
      <c r="C87" s="91"/>
      <c r="D87" s="92"/>
      <c r="E87" s="90"/>
      <c r="F87" s="90"/>
    </row>
    <row r="88" spans="1:6" customFormat="1">
      <c r="A88" s="90"/>
      <c r="B88" s="90"/>
      <c r="C88" s="91"/>
      <c r="D88" s="92"/>
      <c r="E88" s="90"/>
      <c r="F88" s="90"/>
    </row>
    <row r="89" spans="1:6" customFormat="1">
      <c r="A89" s="90"/>
      <c r="B89" s="90"/>
      <c r="C89" s="91"/>
      <c r="D89" s="90"/>
      <c r="E89" s="90"/>
      <c r="F89" s="90"/>
    </row>
    <row r="90" spans="1:6" customFormat="1">
      <c r="A90" s="90"/>
      <c r="B90" s="90"/>
      <c r="C90" s="91"/>
      <c r="D90" s="92"/>
      <c r="E90" s="90"/>
      <c r="F90" s="90"/>
    </row>
    <row r="91" spans="1:6" customFormat="1">
      <c r="A91" s="90"/>
      <c r="B91" s="90"/>
      <c r="C91" s="91"/>
      <c r="D91" s="90"/>
      <c r="E91" s="90"/>
      <c r="F91" s="90"/>
    </row>
    <row r="92" spans="1:6" customFormat="1">
      <c r="A92" s="90"/>
      <c r="B92" s="90"/>
      <c r="C92" s="91"/>
      <c r="D92" s="90"/>
      <c r="E92" s="90"/>
      <c r="F92" s="90"/>
    </row>
    <row r="93" spans="1:6" customFormat="1">
      <c r="A93" s="90"/>
      <c r="B93" s="90"/>
      <c r="C93" s="91"/>
      <c r="D93" s="92"/>
      <c r="E93" s="90"/>
      <c r="F93" s="90"/>
    </row>
    <row r="94" spans="1:6" customFormat="1">
      <c r="A94" s="90"/>
      <c r="B94" s="90"/>
      <c r="C94" s="91"/>
      <c r="D94" s="92"/>
      <c r="E94" s="90"/>
      <c r="F94" s="90"/>
    </row>
    <row r="95" spans="1:6" customFormat="1">
      <c r="A95" s="90"/>
      <c r="B95" s="90"/>
      <c r="C95" s="91"/>
      <c r="D95" s="90"/>
      <c r="E95" s="90"/>
      <c r="F95" s="90"/>
    </row>
    <row r="96" spans="1:6" customFormat="1">
      <c r="A96" s="90"/>
      <c r="B96" s="90"/>
      <c r="C96" s="91"/>
      <c r="D96" s="90"/>
      <c r="E96" s="90"/>
      <c r="F96" s="90"/>
    </row>
    <row r="97" spans="1:6" customFormat="1">
      <c r="A97" s="90"/>
      <c r="B97" s="90"/>
      <c r="C97" s="91"/>
      <c r="D97" s="90"/>
      <c r="E97" s="90"/>
      <c r="F97" s="90"/>
    </row>
    <row r="98" spans="1:6" customFormat="1">
      <c r="A98" s="90"/>
      <c r="B98" s="90"/>
      <c r="C98" s="91"/>
      <c r="D98" s="92"/>
      <c r="E98" s="90"/>
      <c r="F98" s="90"/>
    </row>
    <row r="99" spans="1:6" customFormat="1">
      <c r="A99" s="90"/>
      <c r="B99" s="90"/>
      <c r="C99" s="91"/>
      <c r="D99" s="90"/>
      <c r="E99" s="90"/>
      <c r="F99" s="90"/>
    </row>
    <row r="100" spans="1:6" customFormat="1">
      <c r="A100" s="90"/>
      <c r="B100" s="90"/>
      <c r="C100" s="91"/>
      <c r="D100" s="92"/>
      <c r="E100" s="90"/>
      <c r="F100" s="90"/>
    </row>
    <row r="101" spans="1:6" customFormat="1">
      <c r="A101" s="90"/>
      <c r="B101" s="90"/>
      <c r="C101" s="91"/>
      <c r="D101" s="90"/>
      <c r="E101" s="90"/>
      <c r="F101" s="90"/>
    </row>
    <row r="102" spans="1:6" customFormat="1">
      <c r="A102" s="90"/>
      <c r="B102" s="90"/>
      <c r="C102" s="91"/>
      <c r="D102" s="92"/>
      <c r="E102" s="90"/>
      <c r="F102" s="90"/>
    </row>
    <row r="103" spans="1:6" customFormat="1">
      <c r="A103" s="90"/>
      <c r="B103" s="90"/>
      <c r="C103" s="91"/>
      <c r="D103" s="92"/>
      <c r="E103" s="90"/>
      <c r="F103" s="90"/>
    </row>
    <row r="104" spans="1:6" customFormat="1">
      <c r="A104" s="90"/>
      <c r="B104" s="90"/>
      <c r="C104" s="91"/>
      <c r="D104" s="90"/>
      <c r="E104" s="90"/>
      <c r="F104" s="90"/>
    </row>
    <row r="105" spans="1:6" customFormat="1">
      <c r="A105" s="90"/>
      <c r="B105" s="90"/>
      <c r="C105" s="91"/>
      <c r="D105" s="90"/>
      <c r="E105" s="90"/>
      <c r="F105" s="90"/>
    </row>
    <row r="106" spans="1:6" customFormat="1">
      <c r="A106" s="90"/>
      <c r="B106" s="90"/>
      <c r="C106" s="91"/>
      <c r="D106" s="90"/>
      <c r="E106" s="90"/>
      <c r="F106" s="90"/>
    </row>
    <row r="107" spans="1:6" customFormat="1">
      <c r="A107" s="90"/>
      <c r="B107" s="90"/>
      <c r="C107" s="91"/>
      <c r="D107" s="92"/>
      <c r="E107" s="90"/>
      <c r="F107" s="90"/>
    </row>
    <row r="108" spans="1:6" customFormat="1">
      <c r="A108" s="90"/>
      <c r="B108" s="90"/>
      <c r="C108" s="91"/>
      <c r="D108" s="90"/>
      <c r="E108" s="90"/>
      <c r="F108" s="90"/>
    </row>
    <row r="109" spans="1:6" customFormat="1">
      <c r="A109" s="90"/>
      <c r="B109" s="90"/>
      <c r="C109" s="91"/>
      <c r="D109" s="90"/>
      <c r="E109" s="90"/>
      <c r="F109" s="90"/>
    </row>
    <row r="110" spans="1:6" customFormat="1">
      <c r="A110" s="90"/>
      <c r="B110" s="90"/>
      <c r="C110" s="91"/>
      <c r="D110" s="90"/>
      <c r="E110" s="90"/>
      <c r="F110" s="90"/>
    </row>
    <row r="111" spans="1:6" customFormat="1">
      <c r="A111" s="90"/>
      <c r="B111" s="90"/>
      <c r="C111" s="91"/>
      <c r="D111" s="90"/>
      <c r="E111" s="90"/>
      <c r="F111" s="90"/>
    </row>
    <row r="112" spans="1:6" customFormat="1">
      <c r="A112" s="90"/>
      <c r="B112" s="90"/>
      <c r="C112" s="91"/>
      <c r="D112" s="90"/>
      <c r="E112" s="90"/>
      <c r="F112" s="90"/>
    </row>
    <row r="113" spans="1:6" customFormat="1">
      <c r="A113" s="90"/>
      <c r="B113" s="90"/>
      <c r="C113" s="91"/>
      <c r="D113" s="92"/>
      <c r="E113" s="90"/>
      <c r="F113" s="90"/>
    </row>
    <row r="114" spans="1:6" customFormat="1">
      <c r="A114" s="90"/>
      <c r="B114" s="90"/>
      <c r="C114" s="91"/>
      <c r="D114" s="92"/>
      <c r="E114" s="90"/>
      <c r="F114" s="90"/>
    </row>
    <row r="115" spans="1:6" customFormat="1">
      <c r="A115" s="90"/>
      <c r="B115" s="90"/>
      <c r="C115" s="91"/>
      <c r="D115" s="90"/>
      <c r="E115" s="90"/>
      <c r="F115" s="90"/>
    </row>
    <row r="116" spans="1:6" customFormat="1">
      <c r="A116" s="90"/>
      <c r="B116" s="90"/>
      <c r="C116" s="91"/>
      <c r="D116" s="92"/>
      <c r="E116" s="90"/>
      <c r="F116" s="90"/>
    </row>
    <row r="117" spans="1:6" customFormat="1">
      <c r="A117" s="90"/>
      <c r="B117" s="90"/>
      <c r="C117" s="91"/>
      <c r="D117" s="90"/>
      <c r="E117" s="90"/>
      <c r="F117" s="90"/>
    </row>
    <row r="118" spans="1:6" customFormat="1">
      <c r="A118" s="90"/>
      <c r="B118" s="90"/>
      <c r="C118" s="91"/>
      <c r="D118" s="92"/>
      <c r="E118" s="90"/>
      <c r="F118" s="90"/>
    </row>
    <row r="119" spans="1:6" customFormat="1">
      <c r="A119" s="90"/>
      <c r="B119" s="90"/>
      <c r="C119" s="91"/>
      <c r="D119" s="92"/>
      <c r="E119" s="90"/>
      <c r="F119" s="90"/>
    </row>
    <row r="120" spans="1:6" customFormat="1">
      <c r="A120" s="90"/>
      <c r="B120" s="90"/>
      <c r="C120" s="91"/>
      <c r="D120" s="92"/>
      <c r="E120" s="90"/>
      <c r="F120" s="90"/>
    </row>
    <row r="121" spans="1:6" customFormat="1">
      <c r="A121" s="90"/>
      <c r="B121" s="90"/>
      <c r="C121" s="91"/>
      <c r="D121" s="90"/>
      <c r="E121" s="90"/>
      <c r="F121" s="90"/>
    </row>
    <row r="122" spans="1:6" customFormat="1">
      <c r="A122" s="90"/>
      <c r="B122" s="90"/>
      <c r="C122" s="91"/>
      <c r="D122" s="92"/>
      <c r="E122" s="90"/>
      <c r="F122" s="90"/>
    </row>
    <row r="123" spans="1:6" customFormat="1">
      <c r="A123" s="90"/>
      <c r="B123" s="90"/>
      <c r="C123" s="91"/>
      <c r="D123" s="90"/>
      <c r="E123" s="90"/>
      <c r="F123" s="90"/>
    </row>
    <row r="124" spans="1:6" customFormat="1">
      <c r="A124" s="90"/>
      <c r="B124" s="90"/>
      <c r="C124" s="91"/>
      <c r="D124" s="92"/>
      <c r="E124" s="90"/>
      <c r="F124" s="90"/>
    </row>
    <row r="125" spans="1:6" customFormat="1">
      <c r="A125" s="90"/>
      <c r="B125" s="90"/>
      <c r="C125" s="91"/>
      <c r="D125" s="92"/>
      <c r="E125" s="90"/>
      <c r="F125" s="90"/>
    </row>
    <row r="126" spans="1:6" customFormat="1">
      <c r="A126" s="90"/>
      <c r="B126" s="90"/>
      <c r="C126" s="91"/>
      <c r="D126" s="92"/>
      <c r="E126" s="90"/>
      <c r="F126" s="90"/>
    </row>
    <row r="127" spans="1:6" customFormat="1">
      <c r="A127" s="90"/>
      <c r="B127" s="90"/>
      <c r="C127" s="91"/>
      <c r="D127" s="92"/>
      <c r="E127" s="90"/>
      <c r="F127" s="90"/>
    </row>
    <row r="128" spans="1:6" customFormat="1">
      <c r="A128" s="90"/>
      <c r="B128" s="90"/>
      <c r="C128" s="91"/>
      <c r="D128" s="92"/>
      <c r="E128" s="90"/>
      <c r="F128" s="90"/>
    </row>
    <row r="129" spans="1:6" customFormat="1">
      <c r="A129" s="90"/>
      <c r="B129" s="90"/>
      <c r="C129" s="91"/>
      <c r="D129" s="90"/>
      <c r="E129" s="90"/>
      <c r="F129" s="90"/>
    </row>
    <row r="130" spans="1:6" customFormat="1">
      <c r="A130" s="90"/>
      <c r="B130" s="90"/>
      <c r="C130" s="91"/>
      <c r="D130" s="90"/>
      <c r="E130" s="90"/>
      <c r="F130" s="90"/>
    </row>
    <row r="131" spans="1:6" customFormat="1">
      <c r="A131" s="90"/>
      <c r="B131" s="90"/>
      <c r="C131" s="91"/>
      <c r="D131" s="92"/>
      <c r="E131" s="90"/>
      <c r="F131" s="90"/>
    </row>
    <row r="132" spans="1:6" customFormat="1">
      <c r="A132" s="90"/>
      <c r="B132" s="90"/>
      <c r="C132" s="91"/>
      <c r="D132" s="92"/>
      <c r="E132" s="90"/>
      <c r="F132" s="90"/>
    </row>
    <row r="133" spans="1:6" customFormat="1">
      <c r="A133" s="90"/>
      <c r="B133" s="90"/>
      <c r="C133" s="91"/>
      <c r="D133" s="92"/>
      <c r="E133" s="90"/>
      <c r="F133" s="90"/>
    </row>
    <row r="134" spans="1:6" customFormat="1">
      <c r="A134" s="90"/>
      <c r="B134" s="90"/>
      <c r="C134" s="91"/>
      <c r="D134" s="92"/>
      <c r="E134" s="90"/>
      <c r="F134" s="90"/>
    </row>
    <row r="135" spans="1:6" customFormat="1">
      <c r="A135" s="90"/>
      <c r="B135" s="90"/>
      <c r="C135" s="91"/>
      <c r="D135" s="90"/>
      <c r="E135" s="90"/>
      <c r="F135" s="90"/>
    </row>
    <row r="136" spans="1:6" customFormat="1">
      <c r="A136" s="90"/>
      <c r="B136" s="90"/>
      <c r="C136" s="91"/>
      <c r="D136" s="90"/>
      <c r="E136" s="90"/>
      <c r="F136" s="90"/>
    </row>
    <row r="137" spans="1:6" customFormat="1">
      <c r="A137" s="90"/>
      <c r="B137" s="90"/>
      <c r="C137" s="91"/>
      <c r="D137" s="90"/>
      <c r="E137" s="90"/>
      <c r="F137" s="90"/>
    </row>
    <row r="138" spans="1:6" customFormat="1">
      <c r="A138" s="90"/>
      <c r="B138" s="90"/>
      <c r="C138" s="91"/>
      <c r="D138" s="90"/>
      <c r="E138" s="90"/>
      <c r="F138" s="90"/>
    </row>
    <row r="139" spans="1:6" customFormat="1">
      <c r="A139" s="90"/>
      <c r="B139" s="90"/>
      <c r="C139" s="91"/>
      <c r="D139" s="90"/>
      <c r="E139" s="90"/>
      <c r="F139" s="90"/>
    </row>
    <row r="140" spans="1:6" customFormat="1">
      <c r="A140" s="90"/>
      <c r="B140" s="90"/>
      <c r="C140" s="91"/>
      <c r="D140" s="92"/>
      <c r="E140" s="90"/>
      <c r="F140" s="90"/>
    </row>
    <row r="141" spans="1:6" customFormat="1">
      <c r="A141" s="90"/>
      <c r="B141" s="90"/>
      <c r="C141" s="91"/>
      <c r="D141" s="90"/>
      <c r="E141" s="90"/>
      <c r="F141" s="90"/>
    </row>
    <row r="142" spans="1:6" customFormat="1">
      <c r="A142" s="90"/>
      <c r="B142" s="90"/>
      <c r="C142" s="91"/>
      <c r="D142" s="90"/>
      <c r="E142" s="90"/>
      <c r="F142" s="90"/>
    </row>
    <row r="143" spans="1:6" customFormat="1">
      <c r="A143" s="90"/>
      <c r="B143" s="90"/>
      <c r="C143" s="91"/>
      <c r="D143" s="90"/>
      <c r="E143" s="90"/>
      <c r="F143" s="90"/>
    </row>
    <row r="144" spans="1:6" customFormat="1">
      <c r="A144" s="90"/>
      <c r="B144" s="90"/>
      <c r="C144" s="91"/>
      <c r="D144" s="90"/>
      <c r="E144" s="90"/>
      <c r="F144" s="90"/>
    </row>
    <row r="145" spans="1:6" customFormat="1">
      <c r="A145" s="90"/>
      <c r="B145" s="90"/>
      <c r="C145" s="91"/>
      <c r="D145" s="90"/>
      <c r="E145" s="90"/>
      <c r="F145" s="90"/>
    </row>
    <row r="146" spans="1:6" customFormat="1">
      <c r="A146" s="90"/>
      <c r="B146" s="90"/>
      <c r="C146" s="91"/>
      <c r="D146" s="92"/>
      <c r="E146" s="90"/>
      <c r="F146" s="90"/>
    </row>
    <row r="147" spans="1:6" customFormat="1">
      <c r="A147" s="90"/>
      <c r="B147" s="90"/>
      <c r="C147" s="91"/>
      <c r="D147" s="92"/>
      <c r="E147" s="90"/>
      <c r="F147" s="90"/>
    </row>
    <row r="148" spans="1:6" customFormat="1">
      <c r="A148" s="90"/>
      <c r="B148" s="90"/>
      <c r="C148" s="91"/>
      <c r="D148" s="92"/>
      <c r="E148" s="90"/>
      <c r="F148" s="90"/>
    </row>
    <row r="149" spans="1:6" customFormat="1">
      <c r="A149" s="90"/>
      <c r="B149" s="90"/>
      <c r="C149" s="91"/>
      <c r="D149" s="92"/>
      <c r="E149" s="90"/>
      <c r="F149" s="90"/>
    </row>
    <row r="150" spans="1:6" customFormat="1">
      <c r="A150" s="90"/>
      <c r="B150" s="90"/>
      <c r="C150" s="91"/>
      <c r="D150" s="92"/>
      <c r="E150" s="90"/>
      <c r="F150" s="90"/>
    </row>
    <row r="151" spans="1:6" customFormat="1">
      <c r="A151" s="90"/>
      <c r="B151" s="90"/>
      <c r="C151" s="91"/>
      <c r="D151" s="90"/>
      <c r="E151" s="90"/>
      <c r="F151" s="90"/>
    </row>
    <row r="152" spans="1:6" customFormat="1">
      <c r="A152" s="90"/>
      <c r="B152" s="90"/>
      <c r="C152" s="91"/>
      <c r="D152" s="90"/>
      <c r="E152" s="90"/>
      <c r="F152" s="90"/>
    </row>
    <row r="153" spans="1:6" customFormat="1">
      <c r="A153" s="90"/>
      <c r="B153" s="90"/>
      <c r="C153" s="91"/>
      <c r="D153" s="92"/>
      <c r="E153" s="90"/>
      <c r="F153" s="90"/>
    </row>
    <row r="154" spans="1:6" customFormat="1">
      <c r="A154" s="90"/>
      <c r="B154" s="90"/>
      <c r="C154" s="91"/>
      <c r="D154" s="90"/>
      <c r="E154" s="90"/>
      <c r="F154" s="90"/>
    </row>
    <row r="155" spans="1:6" customFormat="1">
      <c r="A155" s="90"/>
      <c r="B155" s="90"/>
      <c r="C155" s="91"/>
      <c r="D155" s="90"/>
      <c r="E155" s="90"/>
      <c r="F155" s="90"/>
    </row>
    <row r="156" spans="1:6" customFormat="1">
      <c r="A156" s="90"/>
      <c r="B156" s="90"/>
      <c r="C156" s="91"/>
      <c r="D156" s="92"/>
      <c r="E156" s="90"/>
      <c r="F156" s="90"/>
    </row>
    <row r="157" spans="1:6" customFormat="1">
      <c r="A157" s="90"/>
      <c r="B157" s="90"/>
      <c r="C157" s="91"/>
      <c r="D157" s="90"/>
      <c r="E157" s="90"/>
      <c r="F157" s="90"/>
    </row>
    <row r="158" spans="1:6" customFormat="1">
      <c r="A158" s="90"/>
      <c r="B158" s="90"/>
      <c r="C158" s="91"/>
      <c r="D158" s="90"/>
      <c r="E158" s="90"/>
      <c r="F158" s="90"/>
    </row>
    <row r="159" spans="1:6" customFormat="1">
      <c r="A159" s="90"/>
      <c r="B159" s="90"/>
      <c r="C159" s="91"/>
      <c r="D159" s="90"/>
      <c r="E159" s="90"/>
      <c r="F159" s="90"/>
    </row>
    <row r="160" spans="1:6" customFormat="1">
      <c r="A160" s="90"/>
      <c r="B160" s="90"/>
      <c r="C160" s="91"/>
      <c r="D160" s="90"/>
      <c r="E160" s="90"/>
      <c r="F160" s="90"/>
    </row>
    <row r="161" spans="1:6" customFormat="1">
      <c r="A161" s="90"/>
      <c r="B161" s="90"/>
      <c r="C161" s="91"/>
      <c r="D161" s="90"/>
      <c r="E161" s="90"/>
      <c r="F161" s="90"/>
    </row>
    <row r="162" spans="1:6" customFormat="1">
      <c r="A162" s="90"/>
      <c r="B162" s="90"/>
      <c r="C162" s="91"/>
      <c r="D162" s="90"/>
      <c r="E162" s="90"/>
      <c r="F162" s="90"/>
    </row>
    <row r="163" spans="1:6" customFormat="1">
      <c r="A163" s="90"/>
      <c r="B163" s="90"/>
      <c r="C163" s="91"/>
      <c r="D163" s="90"/>
      <c r="E163" s="90"/>
      <c r="F163" s="90"/>
    </row>
    <row r="164" spans="1:6" customFormat="1">
      <c r="A164" s="90"/>
      <c r="B164" s="90"/>
      <c r="C164" s="91"/>
      <c r="D164" s="90"/>
      <c r="E164" s="90"/>
      <c r="F164" s="90"/>
    </row>
    <row r="165" spans="1:6" customFormat="1">
      <c r="A165" s="90"/>
      <c r="B165" s="90"/>
      <c r="C165" s="91"/>
      <c r="D165" s="92"/>
      <c r="E165" s="90"/>
      <c r="F165" s="90"/>
    </row>
    <row r="166" spans="1:6" customFormat="1">
      <c r="A166" s="90"/>
      <c r="B166" s="90"/>
      <c r="C166" s="91"/>
      <c r="D166" s="92"/>
      <c r="E166" s="90"/>
      <c r="F166" s="90"/>
    </row>
    <row r="167" spans="1:6" customFormat="1">
      <c r="A167" s="90"/>
      <c r="B167" s="90"/>
      <c r="C167" s="91"/>
      <c r="D167" s="92"/>
      <c r="E167" s="90"/>
      <c r="F167" s="90"/>
    </row>
    <row r="168" spans="1:6" customFormat="1">
      <c r="A168" s="90"/>
      <c r="B168" s="90"/>
      <c r="C168" s="91"/>
      <c r="D168" s="92"/>
      <c r="E168" s="90"/>
      <c r="F168" s="90"/>
    </row>
    <row r="169" spans="1:6" customFormat="1">
      <c r="A169" s="90"/>
      <c r="B169" s="90"/>
      <c r="C169" s="91"/>
      <c r="D169" s="92"/>
      <c r="E169" s="90"/>
      <c r="F169" s="90"/>
    </row>
    <row r="170" spans="1:6" customFormat="1">
      <c r="A170" s="90"/>
      <c r="B170" s="90"/>
      <c r="C170" s="91"/>
      <c r="D170" s="90"/>
      <c r="E170" s="90"/>
      <c r="F170" s="90"/>
    </row>
    <row r="171" spans="1:6" customFormat="1">
      <c r="A171" s="90"/>
      <c r="B171" s="90"/>
      <c r="C171" s="91"/>
      <c r="D171" s="90"/>
      <c r="E171" s="90"/>
      <c r="F171" s="90"/>
    </row>
    <row r="172" spans="1:6" customFormat="1">
      <c r="A172" s="90"/>
      <c r="B172" s="90"/>
      <c r="C172" s="91"/>
      <c r="D172" s="90"/>
      <c r="E172" s="90"/>
      <c r="F172" s="90"/>
    </row>
    <row r="173" spans="1:6" customFormat="1">
      <c r="A173" s="90"/>
      <c r="B173" s="90"/>
      <c r="C173" s="91"/>
      <c r="D173" s="90"/>
      <c r="E173" s="90"/>
      <c r="F173" s="90"/>
    </row>
    <row r="174" spans="1:6" customFormat="1">
      <c r="A174" s="90"/>
      <c r="B174" s="90"/>
      <c r="C174" s="91"/>
      <c r="D174" s="92"/>
      <c r="E174" s="90"/>
      <c r="F174" s="90"/>
    </row>
    <row r="175" spans="1:6" customFormat="1">
      <c r="A175" s="90"/>
      <c r="B175" s="90"/>
      <c r="C175" s="91"/>
      <c r="D175" s="90"/>
      <c r="E175" s="90"/>
      <c r="F175" s="90"/>
    </row>
    <row r="176" spans="1:6" customFormat="1">
      <c r="A176" s="90"/>
      <c r="B176" s="90"/>
      <c r="C176" s="91"/>
      <c r="D176" s="90"/>
      <c r="E176" s="90"/>
      <c r="F176" s="90"/>
    </row>
    <row r="177" spans="1:6" customFormat="1">
      <c r="A177" s="90"/>
      <c r="B177" s="90"/>
      <c r="C177" s="91"/>
      <c r="D177" s="90"/>
      <c r="E177" s="90"/>
      <c r="F177" s="90"/>
    </row>
    <row r="178" spans="1:6" customFormat="1">
      <c r="A178" s="90"/>
      <c r="B178" s="90"/>
      <c r="C178" s="91"/>
      <c r="D178" s="90"/>
      <c r="E178" s="90"/>
      <c r="F178" s="90"/>
    </row>
    <row r="179" spans="1:6" customFormat="1">
      <c r="A179" s="90"/>
      <c r="B179" s="90"/>
      <c r="C179" s="91"/>
      <c r="D179" s="92"/>
      <c r="E179" s="90"/>
      <c r="F179" s="90"/>
    </row>
    <row r="180" spans="1:6" customFormat="1">
      <c r="A180" s="90"/>
      <c r="B180" s="90"/>
      <c r="C180" s="91"/>
      <c r="D180" s="90"/>
      <c r="E180" s="90"/>
      <c r="F180" s="90"/>
    </row>
    <row r="181" spans="1:6" customFormat="1">
      <c r="A181" s="90"/>
      <c r="B181" s="90"/>
      <c r="C181" s="91"/>
      <c r="D181" s="90"/>
      <c r="E181" s="90"/>
      <c r="F181" s="90"/>
    </row>
    <row r="182" spans="1:6" customFormat="1">
      <c r="A182" s="90"/>
      <c r="B182" s="90"/>
      <c r="C182" s="91"/>
      <c r="D182" s="92"/>
      <c r="E182" s="90"/>
      <c r="F182" s="90"/>
    </row>
    <row r="183" spans="1:6" customFormat="1">
      <c r="A183" s="90"/>
      <c r="B183" s="90"/>
      <c r="C183" s="91"/>
      <c r="D183" s="92"/>
      <c r="E183" s="90"/>
      <c r="F183" s="90"/>
    </row>
    <row r="184" spans="1:6" customFormat="1">
      <c r="A184" s="90"/>
      <c r="B184" s="90"/>
      <c r="C184" s="91"/>
      <c r="D184" s="92"/>
      <c r="E184" s="90"/>
      <c r="F184" s="90"/>
    </row>
    <row r="185" spans="1:6" customFormat="1">
      <c r="A185" s="90"/>
      <c r="B185" s="90"/>
      <c r="C185" s="91"/>
      <c r="D185" s="92"/>
      <c r="E185" s="90"/>
      <c r="F185" s="90"/>
    </row>
    <row r="186" spans="1:6" customFormat="1">
      <c r="A186" s="90"/>
      <c r="B186" s="90"/>
      <c r="C186" s="91"/>
      <c r="D186" s="92"/>
      <c r="E186" s="90"/>
      <c r="F186" s="90"/>
    </row>
    <row r="187" spans="1:6" customFormat="1">
      <c r="A187" s="90"/>
      <c r="B187" s="90"/>
      <c r="C187" s="91"/>
      <c r="D187" s="92"/>
      <c r="E187" s="90"/>
      <c r="F187" s="90"/>
    </row>
    <row r="188" spans="1:6" customFormat="1">
      <c r="A188" s="90"/>
      <c r="B188" s="90"/>
      <c r="C188" s="91"/>
      <c r="D188" s="90"/>
      <c r="E188" s="90"/>
      <c r="F188" s="90"/>
    </row>
    <row r="189" spans="1:6" customFormat="1">
      <c r="A189" s="90"/>
      <c r="B189" s="90"/>
      <c r="C189" s="91"/>
      <c r="D189" s="92"/>
      <c r="E189" s="90"/>
      <c r="F189" s="90"/>
    </row>
    <row r="190" spans="1:6" customFormat="1">
      <c r="A190" s="90"/>
      <c r="B190" s="90"/>
      <c r="C190" s="91"/>
      <c r="D190" s="90"/>
      <c r="E190" s="90"/>
      <c r="F190" s="90"/>
    </row>
    <row r="191" spans="1:6" customFormat="1">
      <c r="A191" s="90"/>
      <c r="B191" s="90"/>
      <c r="C191" s="91"/>
      <c r="D191" s="90"/>
      <c r="E191" s="90"/>
      <c r="F191" s="90"/>
    </row>
    <row r="192" spans="1:6" customFormat="1">
      <c r="A192" s="90"/>
      <c r="B192" s="90"/>
      <c r="C192" s="91"/>
      <c r="D192" s="90"/>
      <c r="E192" s="90"/>
      <c r="F192" s="90"/>
    </row>
    <row r="193" spans="1:6" customFormat="1">
      <c r="A193" s="90"/>
      <c r="B193" s="90"/>
      <c r="C193" s="91"/>
      <c r="D193" s="92"/>
      <c r="E193" s="90"/>
      <c r="F193" s="90"/>
    </row>
    <row r="194" spans="1:6" customFormat="1">
      <c r="A194" s="90"/>
      <c r="B194" s="90"/>
      <c r="C194" s="91"/>
      <c r="D194" s="90"/>
      <c r="E194" s="90"/>
      <c r="F194" s="90"/>
    </row>
    <row r="195" spans="1:6" customFormat="1">
      <c r="A195" s="90"/>
      <c r="B195" s="90"/>
      <c r="C195" s="91"/>
      <c r="D195" s="90"/>
      <c r="E195" s="90"/>
      <c r="F195" s="90"/>
    </row>
    <row r="196" spans="1:6" customFormat="1">
      <c r="A196" s="90"/>
      <c r="B196" s="90"/>
      <c r="C196" s="91"/>
      <c r="D196" s="90"/>
      <c r="E196" s="90"/>
      <c r="F196" s="90"/>
    </row>
    <row r="197" spans="1:6" customFormat="1">
      <c r="A197" s="90"/>
      <c r="B197" s="90"/>
      <c r="C197" s="91"/>
      <c r="D197" s="90"/>
      <c r="E197" s="90"/>
      <c r="F197" s="90"/>
    </row>
    <row r="198" spans="1:6" customFormat="1">
      <c r="A198" s="90"/>
      <c r="B198" s="90"/>
      <c r="C198" s="91"/>
      <c r="D198" s="90"/>
      <c r="E198" s="90"/>
      <c r="F198" s="90"/>
    </row>
    <row r="199" spans="1:6" customFormat="1">
      <c r="A199" s="90"/>
      <c r="B199" s="90"/>
      <c r="C199" s="91"/>
      <c r="D199" s="90"/>
      <c r="E199" s="90"/>
      <c r="F199" s="90"/>
    </row>
    <row r="200" spans="1:6" customFormat="1">
      <c r="A200" s="90"/>
      <c r="B200" s="90"/>
      <c r="C200" s="91"/>
      <c r="D200" s="90"/>
      <c r="E200" s="90"/>
      <c r="F200" s="90"/>
    </row>
    <row r="201" spans="1:6" customFormat="1">
      <c r="A201" s="90"/>
      <c r="B201" s="90"/>
      <c r="C201" s="91"/>
      <c r="D201" s="90"/>
      <c r="E201" s="90"/>
      <c r="F201" s="90"/>
    </row>
    <row r="202" spans="1:6" customFormat="1">
      <c r="A202" s="90"/>
      <c r="B202" s="90"/>
      <c r="C202" s="91"/>
      <c r="D202" s="92"/>
      <c r="E202" s="90"/>
      <c r="F202" s="90"/>
    </row>
    <row r="203" spans="1:6" customFormat="1">
      <c r="A203" s="90"/>
      <c r="B203" s="90"/>
      <c r="C203" s="91"/>
      <c r="D203" s="92"/>
      <c r="E203" s="90"/>
      <c r="F203" s="90"/>
    </row>
    <row r="204" spans="1:6" customFormat="1">
      <c r="A204" s="90"/>
      <c r="B204" s="90"/>
      <c r="C204" s="91"/>
      <c r="D204" s="92"/>
      <c r="E204" s="90"/>
      <c r="F204" s="90"/>
    </row>
    <row r="205" spans="1:6" customFormat="1">
      <c r="A205" s="90"/>
      <c r="B205" s="90"/>
      <c r="C205" s="91"/>
      <c r="D205" s="90"/>
      <c r="E205" s="90"/>
      <c r="F205" s="90"/>
    </row>
    <row r="206" spans="1:6" customFormat="1">
      <c r="A206" s="90"/>
      <c r="B206" s="90"/>
      <c r="C206" s="91"/>
      <c r="D206" s="92"/>
      <c r="E206" s="90"/>
      <c r="F206" s="90"/>
    </row>
    <row r="207" spans="1:6" customFormat="1">
      <c r="A207" s="90"/>
      <c r="B207" s="90"/>
      <c r="C207" s="91"/>
      <c r="D207" s="92"/>
      <c r="E207" s="90"/>
      <c r="F207" s="90"/>
    </row>
    <row r="208" spans="1:6" customFormat="1">
      <c r="A208" s="90"/>
      <c r="B208" s="90"/>
      <c r="C208" s="91"/>
      <c r="D208" s="90"/>
      <c r="E208" s="90"/>
      <c r="F208" s="90"/>
    </row>
    <row r="209" spans="1:6" customFormat="1">
      <c r="A209" s="90"/>
      <c r="B209" s="90"/>
      <c r="C209" s="91"/>
      <c r="D209" s="90"/>
      <c r="E209" s="90"/>
      <c r="F209" s="90"/>
    </row>
    <row r="210" spans="1:6" customFormat="1">
      <c r="A210" s="90"/>
      <c r="B210" s="90"/>
      <c r="C210" s="91"/>
      <c r="D210" s="92"/>
      <c r="E210" s="90"/>
      <c r="F210" s="90"/>
    </row>
    <row r="211" spans="1:6" customFormat="1">
      <c r="A211" s="90"/>
      <c r="B211" s="90"/>
      <c r="C211" s="91"/>
      <c r="D211" s="92"/>
      <c r="E211" s="90"/>
      <c r="F211" s="90"/>
    </row>
    <row r="212" spans="1:6" customFormat="1">
      <c r="A212" s="90"/>
      <c r="B212" s="90"/>
      <c r="C212" s="91"/>
      <c r="D212" s="90"/>
      <c r="E212" s="90"/>
      <c r="F212" s="90"/>
    </row>
    <row r="213" spans="1:6" customFormat="1">
      <c r="A213" s="90"/>
      <c r="B213" s="90"/>
      <c r="C213" s="91"/>
      <c r="D213" s="90"/>
      <c r="E213" s="90"/>
      <c r="F213" s="90"/>
    </row>
    <row r="214" spans="1:6" customFormat="1">
      <c r="A214" s="90"/>
      <c r="B214" s="90"/>
      <c r="C214" s="91"/>
      <c r="D214" s="90"/>
      <c r="E214" s="90"/>
      <c r="F214" s="90"/>
    </row>
    <row r="215" spans="1:6" customFormat="1">
      <c r="A215" s="90"/>
      <c r="B215" s="90"/>
      <c r="C215" s="91"/>
      <c r="D215" s="90"/>
      <c r="E215" s="90"/>
      <c r="F215" s="90"/>
    </row>
    <row r="216" spans="1:6" customFormat="1">
      <c r="A216" s="90"/>
      <c r="B216" s="90"/>
      <c r="C216" s="91"/>
      <c r="D216" s="90"/>
      <c r="E216" s="90"/>
      <c r="F216" s="90"/>
    </row>
    <row r="217" spans="1:6" customFormat="1">
      <c r="A217" s="90"/>
      <c r="B217" s="90"/>
      <c r="C217" s="91"/>
      <c r="D217" s="92"/>
      <c r="E217" s="90"/>
      <c r="F217" s="90"/>
    </row>
    <row r="218" spans="1:6" customFormat="1">
      <c r="A218" s="90"/>
      <c r="B218" s="90"/>
      <c r="C218" s="91"/>
      <c r="D218" s="92"/>
      <c r="E218" s="90"/>
      <c r="F218" s="90"/>
    </row>
    <row r="219" spans="1:6" customFormat="1">
      <c r="A219" s="90"/>
      <c r="B219" s="90"/>
      <c r="C219" s="91"/>
      <c r="D219" s="90"/>
      <c r="E219" s="90"/>
      <c r="F219" s="90"/>
    </row>
    <row r="220" spans="1:6" customFormat="1">
      <c r="A220" s="90"/>
      <c r="B220" s="90"/>
      <c r="C220" s="91"/>
      <c r="D220" s="90"/>
      <c r="E220" s="90"/>
      <c r="F220" s="90"/>
    </row>
    <row r="221" spans="1:6" customFormat="1">
      <c r="A221" s="90"/>
      <c r="B221" s="90"/>
      <c r="C221" s="91"/>
      <c r="D221" s="92"/>
      <c r="E221" s="90"/>
      <c r="F221" s="90"/>
    </row>
    <row r="222" spans="1:6" customFormat="1">
      <c r="A222" s="90"/>
      <c r="B222" s="90"/>
      <c r="C222" s="91"/>
      <c r="D222" s="90"/>
      <c r="E222" s="90"/>
      <c r="F222" s="90"/>
    </row>
    <row r="223" spans="1:6" customFormat="1">
      <c r="A223" s="90"/>
      <c r="B223" s="90"/>
      <c r="C223" s="91"/>
      <c r="D223" s="90"/>
      <c r="E223" s="90"/>
      <c r="F223" s="90"/>
    </row>
    <row r="224" spans="1:6" customFormat="1">
      <c r="A224" s="90"/>
      <c r="B224" s="90"/>
      <c r="C224" s="91"/>
      <c r="D224" s="90"/>
      <c r="E224" s="90"/>
      <c r="F224" s="90"/>
    </row>
    <row r="225" spans="1:6" customFormat="1">
      <c r="A225" s="90"/>
      <c r="B225" s="90"/>
      <c r="C225" s="91"/>
      <c r="D225" s="90"/>
      <c r="E225" s="90"/>
      <c r="F225" s="90"/>
    </row>
    <row r="226" spans="1:6" customFormat="1">
      <c r="A226" s="90"/>
      <c r="B226" s="90"/>
      <c r="C226" s="91"/>
      <c r="D226" s="90"/>
      <c r="E226" s="90"/>
      <c r="F226" s="90"/>
    </row>
    <row r="227" spans="1:6" customFormat="1">
      <c r="A227" s="90"/>
      <c r="B227" s="90"/>
      <c r="C227" s="91"/>
      <c r="D227" s="92"/>
      <c r="E227" s="90"/>
      <c r="F227" s="90"/>
    </row>
    <row r="228" spans="1:6" customFormat="1">
      <c r="A228" s="90"/>
      <c r="B228" s="90"/>
      <c r="C228" s="91"/>
      <c r="D228" s="90"/>
      <c r="E228" s="90"/>
      <c r="F228" s="90"/>
    </row>
    <row r="229" spans="1:6" customFormat="1">
      <c r="A229" s="90"/>
      <c r="B229" s="90"/>
      <c r="C229" s="91"/>
      <c r="D229" s="90"/>
      <c r="E229" s="90"/>
      <c r="F229" s="90"/>
    </row>
    <row r="230" spans="1:6" customFormat="1">
      <c r="A230" s="90"/>
      <c r="B230" s="90"/>
      <c r="C230" s="91"/>
      <c r="D230" s="90"/>
      <c r="E230" s="90"/>
      <c r="F230" s="90"/>
    </row>
    <row r="231" spans="1:6" customFormat="1">
      <c r="A231" s="90"/>
      <c r="B231" s="90"/>
      <c r="C231" s="91"/>
      <c r="D231" s="92"/>
      <c r="E231" s="90"/>
      <c r="F231" s="90"/>
    </row>
    <row r="232" spans="1:6" customFormat="1">
      <c r="A232" s="90"/>
      <c r="B232" s="90"/>
      <c r="C232" s="91"/>
      <c r="D232" s="90"/>
      <c r="E232" s="90"/>
      <c r="F232" s="90"/>
    </row>
    <row r="233" spans="1:6" customFormat="1">
      <c r="A233" s="90"/>
      <c r="B233" s="90"/>
      <c r="C233" s="91"/>
      <c r="D233" s="92"/>
      <c r="E233" s="90"/>
      <c r="F233" s="90"/>
    </row>
    <row r="234" spans="1:6" customFormat="1">
      <c r="A234" s="90"/>
      <c r="B234" s="90"/>
      <c r="C234" s="91"/>
      <c r="D234" s="90"/>
      <c r="E234" s="90"/>
      <c r="F234" s="90"/>
    </row>
    <row r="235" spans="1:6" customFormat="1">
      <c r="A235" s="90"/>
      <c r="B235" s="90"/>
      <c r="C235" s="91"/>
      <c r="D235" s="92"/>
      <c r="E235" s="90"/>
      <c r="F235" s="90"/>
    </row>
    <row r="236" spans="1:6" customFormat="1">
      <c r="A236" s="90"/>
      <c r="B236" s="90"/>
      <c r="C236" s="91"/>
      <c r="D236" s="92"/>
      <c r="E236" s="90"/>
      <c r="F236" s="90"/>
    </row>
    <row r="237" spans="1:6" customFormat="1">
      <c r="A237" s="90"/>
      <c r="B237" s="90"/>
      <c r="C237" s="91"/>
      <c r="D237" s="90"/>
      <c r="E237" s="90"/>
      <c r="F237" s="90"/>
    </row>
    <row r="238" spans="1:6" customFormat="1">
      <c r="A238" s="90"/>
      <c r="B238" s="90"/>
      <c r="C238" s="91"/>
      <c r="D238" s="90"/>
      <c r="E238" s="90"/>
      <c r="F238" s="90"/>
    </row>
    <row r="239" spans="1:6" customFormat="1">
      <c r="A239" s="90"/>
      <c r="B239" s="90"/>
      <c r="C239" s="91"/>
      <c r="D239" s="92"/>
      <c r="E239" s="90"/>
      <c r="F239" s="90"/>
    </row>
    <row r="240" spans="1:6" customFormat="1">
      <c r="A240" s="90"/>
      <c r="B240" s="90"/>
      <c r="C240" s="91"/>
      <c r="D240" s="90"/>
      <c r="E240" s="90"/>
      <c r="F240" s="90"/>
    </row>
    <row r="241" spans="1:6" customFormat="1">
      <c r="A241" s="90"/>
      <c r="B241" s="90"/>
      <c r="C241" s="91"/>
      <c r="D241" s="90"/>
      <c r="E241" s="90"/>
      <c r="F241" s="90"/>
    </row>
    <row r="242" spans="1:6" customFormat="1">
      <c r="A242" s="90"/>
      <c r="B242" s="90"/>
      <c r="C242" s="91"/>
      <c r="D242" s="90"/>
      <c r="E242" s="90"/>
      <c r="F242" s="90"/>
    </row>
    <row r="243" spans="1:6" customFormat="1">
      <c r="A243" s="90"/>
      <c r="B243" s="90"/>
      <c r="C243" s="91"/>
      <c r="D243" s="92"/>
      <c r="E243" s="90"/>
      <c r="F243" s="90"/>
    </row>
    <row r="244" spans="1:6" customFormat="1">
      <c r="A244" s="90"/>
      <c r="B244" s="90"/>
      <c r="C244" s="91"/>
      <c r="D244" s="92"/>
      <c r="E244" s="90"/>
      <c r="F244" s="90"/>
    </row>
    <row r="245" spans="1:6" customFormat="1">
      <c r="A245" s="90"/>
      <c r="B245" s="90"/>
      <c r="C245" s="91"/>
      <c r="D245" s="92"/>
      <c r="E245" s="90"/>
      <c r="F245" s="90"/>
    </row>
    <row r="246" spans="1:6" customFormat="1">
      <c r="A246" s="90"/>
      <c r="B246" s="90"/>
      <c r="C246" s="91"/>
      <c r="D246" s="90"/>
      <c r="E246" s="90"/>
      <c r="F246" s="90"/>
    </row>
    <row r="247" spans="1:6" customFormat="1">
      <c r="A247" s="90"/>
      <c r="B247" s="90"/>
      <c r="C247" s="91"/>
      <c r="D247" s="92"/>
      <c r="E247" s="90"/>
      <c r="F247" s="90"/>
    </row>
    <row r="248" spans="1:6" customFormat="1">
      <c r="A248" s="90"/>
      <c r="B248" s="90"/>
      <c r="C248" s="91"/>
      <c r="D248" s="92"/>
      <c r="E248" s="90"/>
      <c r="F248" s="90"/>
    </row>
    <row r="249" spans="1:6" customFormat="1">
      <c r="A249" s="90"/>
      <c r="B249" s="90"/>
      <c r="C249" s="91"/>
      <c r="D249" s="90"/>
      <c r="E249" s="90"/>
      <c r="F249" s="90"/>
    </row>
    <row r="250" spans="1:6" customFormat="1">
      <c r="A250" s="90"/>
      <c r="B250" s="90"/>
      <c r="C250" s="91"/>
      <c r="D250" s="92"/>
      <c r="E250" s="90"/>
      <c r="F250" s="90"/>
    </row>
    <row r="251" spans="1:6" customFormat="1">
      <c r="A251" s="90"/>
      <c r="B251" s="90"/>
      <c r="C251" s="91"/>
      <c r="D251" s="92"/>
      <c r="E251" s="90"/>
      <c r="F251" s="90"/>
    </row>
    <row r="252" spans="1:6" customFormat="1">
      <c r="A252" s="90"/>
      <c r="B252" s="90"/>
      <c r="C252" s="91"/>
      <c r="D252" s="92"/>
      <c r="E252" s="90"/>
      <c r="F252" s="90"/>
    </row>
    <row r="253" spans="1:6" customFormat="1">
      <c r="A253" s="90"/>
      <c r="B253" s="90"/>
      <c r="C253" s="91"/>
      <c r="D253" s="90"/>
      <c r="E253" s="90"/>
      <c r="F253" s="90"/>
    </row>
    <row r="254" spans="1:6" customFormat="1">
      <c r="A254" s="90"/>
      <c r="B254" s="90"/>
      <c r="C254" s="91"/>
      <c r="D254" s="92"/>
      <c r="E254" s="90"/>
      <c r="F254" s="90"/>
    </row>
    <row r="255" spans="1:6" customFormat="1">
      <c r="A255" s="90"/>
      <c r="B255" s="90"/>
      <c r="C255" s="91"/>
      <c r="D255" s="92"/>
      <c r="E255" s="90"/>
      <c r="F255" s="90"/>
    </row>
    <row r="256" spans="1:6" customFormat="1">
      <c r="A256" s="90"/>
      <c r="B256" s="90"/>
      <c r="C256" s="91"/>
      <c r="D256" s="92"/>
      <c r="E256" s="90"/>
      <c r="F256" s="90"/>
    </row>
    <row r="257" spans="1:6" customFormat="1">
      <c r="A257" s="90"/>
      <c r="B257" s="90"/>
      <c r="C257" s="91"/>
      <c r="D257" s="92"/>
      <c r="E257" s="90"/>
      <c r="F257" s="90"/>
    </row>
    <row r="258" spans="1:6" customFormat="1">
      <c r="A258" s="90"/>
      <c r="B258" s="90"/>
      <c r="C258" s="91"/>
      <c r="D258" s="92"/>
      <c r="E258" s="90"/>
      <c r="F258" s="90"/>
    </row>
    <row r="259" spans="1:6" customFormat="1">
      <c r="A259" s="90"/>
      <c r="B259" s="90"/>
      <c r="C259" s="91"/>
      <c r="D259" s="90"/>
      <c r="E259" s="90"/>
      <c r="F259" s="90"/>
    </row>
    <row r="260" spans="1:6" customFormat="1">
      <c r="A260" s="90"/>
      <c r="B260" s="90"/>
      <c r="C260" s="91"/>
      <c r="D260" s="92"/>
      <c r="E260" s="90"/>
      <c r="F260" s="90"/>
    </row>
    <row r="261" spans="1:6" customFormat="1">
      <c r="A261" s="90"/>
      <c r="B261" s="90"/>
      <c r="C261" s="91"/>
      <c r="D261" s="92"/>
      <c r="E261" s="90"/>
      <c r="F261" s="90"/>
    </row>
    <row r="262" spans="1:6" customFormat="1">
      <c r="A262" s="90"/>
      <c r="B262" s="90"/>
      <c r="C262" s="91"/>
      <c r="D262" s="90"/>
      <c r="E262" s="90"/>
      <c r="F262" s="90"/>
    </row>
    <row r="263" spans="1:6" customFormat="1">
      <c r="A263" s="90"/>
      <c r="B263" s="90"/>
      <c r="C263" s="91"/>
      <c r="D263" s="90"/>
      <c r="E263" s="90"/>
      <c r="F263" s="90"/>
    </row>
    <row r="264" spans="1:6" customFormat="1">
      <c r="A264" s="90"/>
      <c r="B264" s="90"/>
      <c r="C264" s="91"/>
      <c r="D264" s="90"/>
      <c r="E264" s="90"/>
      <c r="F264" s="90"/>
    </row>
    <row r="265" spans="1:6" customFormat="1">
      <c r="A265" s="90"/>
      <c r="B265" s="90"/>
      <c r="C265" s="91"/>
      <c r="D265" s="92"/>
      <c r="E265" s="90"/>
      <c r="F265" s="90"/>
    </row>
    <row r="266" spans="1:6" customFormat="1">
      <c r="A266" s="90"/>
      <c r="B266" s="90"/>
      <c r="C266" s="91"/>
      <c r="D266" s="92"/>
      <c r="E266" s="90"/>
      <c r="F266" s="90"/>
    </row>
    <row r="267" spans="1:6" customFormat="1">
      <c r="A267" s="90"/>
      <c r="B267" s="90"/>
      <c r="C267" s="91"/>
      <c r="D267" s="90"/>
      <c r="E267" s="90"/>
      <c r="F267" s="90"/>
    </row>
    <row r="268" spans="1:6" customFormat="1">
      <c r="A268" s="90"/>
      <c r="B268" s="90"/>
      <c r="C268" s="91"/>
      <c r="D268" s="92"/>
      <c r="E268" s="90"/>
      <c r="F268" s="90"/>
    </row>
    <row r="269" spans="1:6" customFormat="1">
      <c r="A269" s="90"/>
      <c r="B269" s="90"/>
      <c r="C269" s="91"/>
      <c r="D269" s="90"/>
      <c r="E269" s="90"/>
      <c r="F269" s="90"/>
    </row>
    <row r="270" spans="1:6" customFormat="1">
      <c r="A270" s="90"/>
      <c r="B270" s="90"/>
      <c r="C270" s="91"/>
      <c r="D270" s="92"/>
      <c r="E270" s="90"/>
      <c r="F270" s="90"/>
    </row>
    <row r="271" spans="1:6" customFormat="1">
      <c r="A271" s="90"/>
      <c r="B271" s="90"/>
      <c r="C271" s="91"/>
      <c r="D271" s="92"/>
      <c r="E271" s="90"/>
      <c r="F271" s="90"/>
    </row>
    <row r="272" spans="1:6" customFormat="1">
      <c r="A272" s="90"/>
      <c r="B272" s="90"/>
      <c r="C272" s="91"/>
      <c r="D272" s="90"/>
      <c r="E272" s="90"/>
      <c r="F272" s="90"/>
    </row>
    <row r="273" spans="1:7" customFormat="1">
      <c r="A273" s="90"/>
      <c r="B273" s="90"/>
      <c r="C273" s="91"/>
      <c r="D273" s="92"/>
      <c r="E273" s="90"/>
      <c r="F273" s="90"/>
    </row>
    <row r="274" spans="1:7" customFormat="1">
      <c r="A274" s="90"/>
      <c r="B274" s="90"/>
      <c r="C274" s="91"/>
      <c r="D274" s="90"/>
      <c r="E274" s="90"/>
      <c r="F274" s="90"/>
    </row>
    <row r="275" spans="1:7" customFormat="1">
      <c r="A275" s="90"/>
      <c r="B275" s="90"/>
      <c r="C275" s="91"/>
      <c r="D275" s="92"/>
      <c r="E275" s="90"/>
      <c r="F275" s="90"/>
    </row>
    <row r="276" spans="1:7" customFormat="1">
      <c r="A276" s="90"/>
      <c r="B276" s="90"/>
      <c r="C276" s="91"/>
      <c r="D276" s="90"/>
      <c r="E276" s="90"/>
      <c r="F276" s="90"/>
    </row>
    <row r="277" spans="1:7" customFormat="1">
      <c r="A277" s="90"/>
      <c r="B277" s="90"/>
      <c r="C277" s="91"/>
      <c r="D277" s="90"/>
      <c r="E277" s="90"/>
      <c r="F277" s="90"/>
    </row>
    <row r="278" spans="1:7" customFormat="1">
      <c r="A278" s="90"/>
      <c r="B278" s="90"/>
      <c r="C278" s="91"/>
      <c r="D278" s="92"/>
      <c r="E278" s="90"/>
      <c r="F278" s="90"/>
    </row>
    <row r="279" spans="1:7" customFormat="1">
      <c r="A279" s="90"/>
      <c r="B279" s="90"/>
      <c r="C279" s="91"/>
      <c r="D279" s="90"/>
      <c r="E279" s="90"/>
      <c r="F279" s="90"/>
    </row>
    <row r="280" spans="1:7" customFormat="1">
      <c r="A280" s="90"/>
      <c r="B280" s="90"/>
      <c r="C280" s="91"/>
      <c r="D280" s="92"/>
      <c r="E280" s="90"/>
      <c r="F280" s="90"/>
    </row>
    <row r="281" spans="1:7" customFormat="1">
      <c r="A281" s="90"/>
      <c r="B281" s="90"/>
      <c r="C281" s="91"/>
      <c r="D281" s="90"/>
      <c r="E281" s="90"/>
      <c r="F281" s="90"/>
    </row>
    <row r="282" spans="1:7" customFormat="1">
      <c r="A282" s="90"/>
      <c r="B282" s="90"/>
      <c r="C282" s="91"/>
      <c r="D282" s="92"/>
      <c r="E282" s="90"/>
      <c r="F282" s="90"/>
    </row>
    <row r="283" spans="1:7" customFormat="1">
      <c r="A283" s="90"/>
      <c r="B283" s="90"/>
      <c r="C283" s="91"/>
      <c r="D283" s="90"/>
      <c r="E283" s="90"/>
      <c r="F283" s="90"/>
    </row>
    <row r="284" spans="1:7" customFormat="1">
      <c r="A284" s="90"/>
      <c r="B284" s="90"/>
      <c r="C284" s="91"/>
      <c r="D284" s="90"/>
      <c r="E284" s="90"/>
      <c r="F284" s="90"/>
    </row>
    <row r="285" spans="1:7" customFormat="1">
      <c r="A285" s="90"/>
      <c r="B285" s="90"/>
      <c r="C285" s="91"/>
      <c r="D285" s="92"/>
      <c r="E285" s="90"/>
      <c r="F285" s="90"/>
    </row>
    <row r="286" spans="1:7" customFormat="1">
      <c r="A286" s="90"/>
      <c r="B286" s="90"/>
      <c r="C286" s="91"/>
      <c r="D286" s="92"/>
      <c r="E286" s="90"/>
      <c r="F286" s="90"/>
    </row>
    <row r="287" spans="1:7" customFormat="1">
      <c r="A287" s="90"/>
      <c r="B287" s="90"/>
      <c r="C287" s="91"/>
      <c r="D287" s="90"/>
      <c r="E287" s="90"/>
      <c r="F287" s="90"/>
    </row>
    <row r="288" spans="1:7" s="69" customFormat="1" ht="15.75">
      <c r="A288" s="65"/>
      <c r="B288" s="65"/>
      <c r="C288" s="66"/>
      <c r="D288" s="67"/>
      <c r="E288" s="70"/>
      <c r="F288" s="65"/>
      <c r="G288" s="65"/>
    </row>
    <row r="289" spans="1:7" s="69" customFormat="1" ht="15.75">
      <c r="A289" s="65"/>
      <c r="B289" s="65"/>
      <c r="C289" s="66"/>
      <c r="D289" s="67"/>
      <c r="E289" s="70"/>
      <c r="F289" s="65"/>
      <c r="G289" s="65"/>
    </row>
    <row r="290" spans="1:7" s="69" customFormat="1" ht="15.75">
      <c r="A290" s="65"/>
      <c r="B290" s="65"/>
      <c r="C290" s="66"/>
      <c r="D290" s="67"/>
      <c r="E290" s="65"/>
      <c r="F290" s="65"/>
      <c r="G290" s="65"/>
    </row>
    <row r="291" spans="1:7" s="69" customFormat="1" ht="15.75">
      <c r="A291" s="65"/>
      <c r="B291" s="65"/>
      <c r="C291" s="66"/>
      <c r="D291" s="67"/>
      <c r="E291" s="70"/>
      <c r="F291" s="65"/>
      <c r="G291" s="65"/>
    </row>
    <row r="292" spans="1:7" s="69" customFormat="1" ht="15.75">
      <c r="A292" s="65"/>
      <c r="B292" s="65"/>
      <c r="C292" s="66"/>
      <c r="D292" s="67"/>
      <c r="E292" s="70"/>
      <c r="F292" s="65"/>
      <c r="G292" s="65"/>
    </row>
    <row r="293" spans="1:7" s="69" customFormat="1" ht="15.75">
      <c r="A293" s="65"/>
      <c r="B293" s="65"/>
      <c r="C293" s="66"/>
      <c r="D293" s="67"/>
      <c r="E293" s="70"/>
      <c r="F293" s="65"/>
      <c r="G293" s="65"/>
    </row>
    <row r="294" spans="1:7" s="69" customFormat="1" ht="15.75">
      <c r="A294" s="65"/>
      <c r="B294" s="65"/>
      <c r="C294" s="66"/>
      <c r="D294" s="67"/>
      <c r="E294" s="65"/>
      <c r="F294" s="65"/>
      <c r="G294" s="65"/>
    </row>
    <row r="295" spans="1:7" s="69" customFormat="1" ht="15.75">
      <c r="A295" s="65"/>
      <c r="B295" s="65"/>
      <c r="C295" s="66"/>
      <c r="D295" s="67"/>
      <c r="E295" s="65"/>
      <c r="F295" s="65"/>
      <c r="G295" s="65"/>
    </row>
    <row r="296" spans="1:7" s="69" customFormat="1" ht="15.75">
      <c r="A296" s="65"/>
      <c r="B296" s="65"/>
      <c r="C296" s="66"/>
      <c r="D296" s="67"/>
      <c r="E296" s="65"/>
      <c r="F296" s="65"/>
      <c r="G296" s="65"/>
    </row>
    <row r="297" spans="1:7" s="69" customFormat="1" ht="15.75">
      <c r="A297" s="65"/>
      <c r="B297" s="65"/>
      <c r="C297" s="66"/>
      <c r="D297" s="67"/>
      <c r="E297" s="65"/>
      <c r="F297" s="65"/>
      <c r="G297" s="65"/>
    </row>
    <row r="298" spans="1:7" s="69" customFormat="1" ht="15.75">
      <c r="A298" s="65"/>
      <c r="B298" s="65"/>
      <c r="C298" s="66"/>
      <c r="D298" s="67"/>
      <c r="E298" s="65"/>
      <c r="F298" s="65"/>
      <c r="G298" s="65"/>
    </row>
    <row r="299" spans="1:7" s="69" customFormat="1" ht="15.75">
      <c r="A299" s="65"/>
      <c r="B299" s="65"/>
      <c r="C299" s="66"/>
      <c r="D299" s="67"/>
      <c r="E299" s="65"/>
      <c r="F299" s="65"/>
      <c r="G299" s="65"/>
    </row>
    <row r="300" spans="1:7" s="69" customFormat="1" ht="15.75">
      <c r="A300" s="65"/>
      <c r="B300" s="65"/>
      <c r="C300" s="66"/>
      <c r="D300" s="67"/>
      <c r="E300" s="70"/>
      <c r="F300" s="65"/>
      <c r="G300" s="65"/>
    </row>
    <row r="301" spans="1:7" s="69" customFormat="1" ht="15.75">
      <c r="A301" s="65"/>
      <c r="B301" s="65"/>
      <c r="C301" s="66"/>
      <c r="D301" s="67"/>
      <c r="E301" s="65"/>
      <c r="F301" s="65"/>
      <c r="G301" s="65"/>
    </row>
    <row r="302" spans="1:7" s="69" customFormat="1" ht="15.75">
      <c r="A302" s="65"/>
      <c r="B302" s="65"/>
      <c r="C302" s="66"/>
      <c r="D302" s="67"/>
      <c r="E302" s="70"/>
      <c r="F302" s="65"/>
      <c r="G302" s="65"/>
    </row>
    <row r="303" spans="1:7" s="69" customFormat="1" ht="15.75">
      <c r="A303" s="65"/>
      <c r="B303" s="65"/>
      <c r="C303" s="66"/>
      <c r="D303" s="67"/>
      <c r="E303" s="70"/>
      <c r="F303" s="65"/>
      <c r="G303" s="65"/>
    </row>
    <row r="304" spans="1:7" s="69" customFormat="1" ht="15.75">
      <c r="A304" s="65"/>
      <c r="B304" s="65"/>
      <c r="C304" s="66"/>
      <c r="D304" s="67"/>
      <c r="E304" s="65"/>
      <c r="F304" s="65"/>
      <c r="G304" s="65"/>
    </row>
    <row r="305" spans="1:7" s="69" customFormat="1" ht="15.75">
      <c r="A305" s="65"/>
      <c r="B305" s="65"/>
      <c r="C305" s="66"/>
      <c r="D305" s="67"/>
      <c r="E305" s="70"/>
      <c r="F305" s="65"/>
      <c r="G305" s="65"/>
    </row>
    <row r="306" spans="1:7" s="69" customFormat="1" ht="15.75">
      <c r="A306" s="65"/>
      <c r="B306" s="65"/>
      <c r="C306" s="66"/>
      <c r="D306" s="67"/>
      <c r="E306" s="65"/>
      <c r="F306" s="65"/>
      <c r="G306" s="65"/>
    </row>
    <row r="307" spans="1:7" s="69" customFormat="1" ht="15.75">
      <c r="A307" s="65"/>
      <c r="B307" s="65"/>
      <c r="C307" s="66"/>
      <c r="D307" s="67"/>
      <c r="E307" s="70"/>
      <c r="F307" s="65"/>
      <c r="G307" s="65"/>
    </row>
    <row r="308" spans="1:7" s="69" customFormat="1" ht="15.75">
      <c r="A308" s="65"/>
      <c r="B308" s="65"/>
      <c r="C308" s="66"/>
      <c r="D308" s="67"/>
      <c r="E308" s="70"/>
      <c r="F308" s="65"/>
      <c r="G308" s="65"/>
    </row>
    <row r="309" spans="1:7" s="69" customFormat="1" ht="15.75">
      <c r="A309" s="65"/>
      <c r="B309" s="65"/>
      <c r="C309" s="66"/>
      <c r="D309" s="67"/>
      <c r="E309" s="70"/>
      <c r="F309" s="65"/>
      <c r="G309" s="65"/>
    </row>
    <row r="310" spans="1:7" s="69" customFormat="1" ht="15.75">
      <c r="A310" s="65"/>
      <c r="B310" s="65"/>
      <c r="C310" s="66"/>
      <c r="D310" s="67"/>
      <c r="E310" s="65"/>
      <c r="F310" s="65"/>
      <c r="G310" s="65"/>
    </row>
    <row r="311" spans="1:7" s="69" customFormat="1" ht="15.75">
      <c r="A311" s="65"/>
      <c r="B311" s="65"/>
      <c r="C311" s="66"/>
      <c r="D311" s="67"/>
      <c r="E311" s="65"/>
      <c r="F311" s="65"/>
      <c r="G311" s="65"/>
    </row>
    <row r="312" spans="1:7" s="69" customFormat="1" ht="15.75">
      <c r="A312" s="65"/>
      <c r="B312" s="65"/>
      <c r="C312" s="66"/>
      <c r="D312" s="67"/>
      <c r="E312" s="65"/>
      <c r="F312" s="65"/>
      <c r="G312" s="65"/>
    </row>
    <row r="313" spans="1:7" s="69" customFormat="1" ht="15.75">
      <c r="A313" s="65"/>
      <c r="B313" s="65"/>
      <c r="C313" s="66"/>
      <c r="D313" s="67"/>
      <c r="E313" s="65"/>
      <c r="F313" s="65"/>
      <c r="G313" s="65"/>
    </row>
    <row r="314" spans="1:7" s="69" customFormat="1" ht="15.75">
      <c r="A314" s="65"/>
      <c r="B314" s="65"/>
      <c r="C314" s="66"/>
      <c r="D314" s="67"/>
      <c r="E314" s="70"/>
      <c r="F314" s="65"/>
      <c r="G314" s="65"/>
    </row>
    <row r="315" spans="1:7" s="69" customFormat="1" ht="15.75">
      <c r="A315" s="65"/>
      <c r="B315" s="65"/>
      <c r="C315" s="66"/>
      <c r="D315" s="67"/>
      <c r="E315" s="70"/>
      <c r="F315" s="65"/>
      <c r="G315" s="65"/>
    </row>
    <row r="316" spans="1:7" s="69" customFormat="1" ht="15.75">
      <c r="A316" s="65"/>
      <c r="B316" s="65"/>
      <c r="C316" s="66"/>
      <c r="D316" s="67"/>
      <c r="E316" s="70"/>
      <c r="F316" s="65"/>
      <c r="G316" s="65"/>
    </row>
    <row r="317" spans="1:7" s="69" customFormat="1" ht="15.75">
      <c r="A317" s="65"/>
      <c r="B317" s="65"/>
      <c r="C317" s="66"/>
      <c r="D317" s="67"/>
      <c r="E317" s="65"/>
      <c r="F317" s="65"/>
      <c r="G317" s="65"/>
    </row>
    <row r="318" spans="1:7" s="69" customFormat="1" ht="15.75">
      <c r="A318" s="65"/>
      <c r="B318" s="65"/>
      <c r="C318" s="66"/>
      <c r="D318" s="67"/>
      <c r="E318" s="65"/>
      <c r="F318" s="65"/>
      <c r="G318" s="65"/>
    </row>
    <row r="319" spans="1:7" s="69" customFormat="1" ht="15.75">
      <c r="A319" s="65"/>
      <c r="B319" s="65"/>
      <c r="C319" s="66"/>
      <c r="D319" s="67"/>
      <c r="E319" s="65"/>
      <c r="F319" s="65"/>
      <c r="G319" s="65"/>
    </row>
    <row r="320" spans="1:7" s="69" customFormat="1" ht="15.75">
      <c r="A320" s="65"/>
      <c r="B320" s="65"/>
      <c r="C320" s="66"/>
      <c r="D320" s="67"/>
      <c r="E320" s="70"/>
      <c r="F320" s="65"/>
      <c r="G320" s="65"/>
    </row>
    <row r="321" spans="1:7" s="69" customFormat="1" ht="15.75">
      <c r="A321" s="65"/>
      <c r="B321" s="65"/>
      <c r="C321" s="66"/>
      <c r="D321" s="67"/>
      <c r="E321" s="70"/>
      <c r="F321" s="65"/>
      <c r="G321" s="65"/>
    </row>
    <row r="322" spans="1:7" s="69" customFormat="1" ht="15.75">
      <c r="A322" s="65"/>
      <c r="B322" s="65"/>
      <c r="C322" s="66"/>
      <c r="D322" s="67"/>
      <c r="E322" s="65"/>
      <c r="F322" s="65"/>
      <c r="G322" s="65"/>
    </row>
    <row r="323" spans="1:7" s="69" customFormat="1" ht="15.75">
      <c r="A323" s="65"/>
      <c r="B323" s="65"/>
      <c r="C323" s="66"/>
      <c r="D323" s="67"/>
      <c r="E323" s="70"/>
      <c r="F323" s="65"/>
      <c r="G323" s="65"/>
    </row>
    <row r="324" spans="1:7" s="69" customFormat="1" ht="15.75">
      <c r="A324" s="65"/>
      <c r="B324" s="65"/>
      <c r="C324" s="66"/>
      <c r="D324" s="67"/>
      <c r="E324" s="65"/>
      <c r="F324" s="65"/>
      <c r="G324" s="65"/>
    </row>
    <row r="325" spans="1:7" s="69" customFormat="1" ht="15.75">
      <c r="A325" s="65"/>
      <c r="B325" s="65"/>
      <c r="C325" s="66"/>
      <c r="D325" s="67"/>
      <c r="E325" s="65"/>
      <c r="F325" s="65"/>
      <c r="G325" s="65"/>
    </row>
    <row r="326" spans="1:7" s="69" customFormat="1" ht="15.75">
      <c r="A326" s="65"/>
      <c r="B326" s="65"/>
      <c r="C326" s="66"/>
      <c r="D326" s="67"/>
      <c r="E326" s="70"/>
      <c r="F326" s="65"/>
      <c r="G326" s="65"/>
    </row>
    <row r="327" spans="1:7" s="69" customFormat="1" ht="15.75">
      <c r="A327" s="65"/>
      <c r="B327" s="65"/>
      <c r="C327" s="66"/>
      <c r="D327" s="67"/>
      <c r="E327" s="65"/>
      <c r="F327" s="65"/>
      <c r="G327" s="65"/>
    </row>
    <row r="328" spans="1:7" s="69" customFormat="1" ht="15.75">
      <c r="A328" s="65"/>
      <c r="B328" s="65"/>
      <c r="C328" s="66"/>
      <c r="D328" s="67"/>
      <c r="E328" s="65"/>
      <c r="F328" s="65"/>
      <c r="G328" s="65"/>
    </row>
    <row r="329" spans="1:7" s="69" customFormat="1" ht="15.75">
      <c r="A329" s="65"/>
      <c r="B329" s="65"/>
      <c r="C329" s="66"/>
      <c r="D329" s="67"/>
      <c r="E329" s="65"/>
      <c r="F329" s="65"/>
      <c r="G329" s="65"/>
    </row>
    <row r="330" spans="1:7" s="69" customFormat="1" ht="15.75">
      <c r="A330" s="65"/>
      <c r="B330" s="65"/>
      <c r="C330" s="66"/>
      <c r="D330" s="67"/>
      <c r="E330" s="65"/>
      <c r="F330" s="65"/>
      <c r="G330" s="65"/>
    </row>
    <row r="331" spans="1:7" s="69" customFormat="1" ht="15.75">
      <c r="A331" s="65"/>
      <c r="B331" s="65"/>
      <c r="C331" s="66"/>
      <c r="D331" s="67"/>
      <c r="E331" s="70"/>
      <c r="F331" s="65"/>
      <c r="G331" s="65"/>
    </row>
    <row r="332" spans="1:7" s="69" customFormat="1" ht="15.75">
      <c r="A332" s="65"/>
      <c r="B332" s="65"/>
      <c r="C332" s="66"/>
      <c r="D332" s="67"/>
      <c r="E332" s="70"/>
      <c r="F332" s="65"/>
      <c r="G332" s="65"/>
    </row>
    <row r="333" spans="1:7" s="69" customFormat="1" ht="15.75">
      <c r="A333" s="65"/>
      <c r="B333" s="65"/>
      <c r="C333" s="66"/>
      <c r="D333" s="67"/>
      <c r="E333" s="65"/>
      <c r="F333" s="65"/>
      <c r="G333" s="65"/>
    </row>
    <row r="334" spans="1:7" s="69" customFormat="1" ht="15.75">
      <c r="A334" s="65"/>
      <c r="B334" s="65"/>
      <c r="C334" s="66"/>
      <c r="D334" s="67"/>
      <c r="E334" s="65"/>
      <c r="F334" s="65"/>
      <c r="G334" s="65"/>
    </row>
    <row r="335" spans="1:7" s="69" customFormat="1" ht="15.75">
      <c r="A335" s="65"/>
      <c r="B335" s="65"/>
      <c r="C335" s="66"/>
      <c r="D335" s="67"/>
      <c r="E335" s="65"/>
      <c r="F335" s="65"/>
      <c r="G335" s="65"/>
    </row>
    <row r="336" spans="1:7" s="69" customFormat="1" ht="15.75">
      <c r="A336" s="65"/>
      <c r="B336" s="65"/>
      <c r="C336" s="66"/>
      <c r="D336" s="67"/>
      <c r="E336" s="65"/>
      <c r="F336" s="65"/>
      <c r="G336" s="65"/>
    </row>
    <row r="337" spans="1:7" s="69" customFormat="1" ht="15.75">
      <c r="A337" s="65"/>
      <c r="B337" s="65"/>
      <c r="C337" s="66"/>
      <c r="D337" s="67"/>
      <c r="E337" s="70"/>
      <c r="F337" s="65"/>
      <c r="G337" s="65"/>
    </row>
    <row r="338" spans="1:7" s="69" customFormat="1" ht="15.75">
      <c r="A338" s="65"/>
      <c r="B338" s="65"/>
      <c r="C338" s="66"/>
      <c r="D338" s="67"/>
      <c r="E338" s="65"/>
      <c r="F338" s="65"/>
      <c r="G338" s="65"/>
    </row>
    <row r="339" spans="1:7" s="69" customFormat="1" ht="15.75">
      <c r="A339" s="65"/>
      <c r="B339" s="65"/>
      <c r="C339" s="66"/>
      <c r="D339" s="67"/>
      <c r="E339" s="65"/>
      <c r="F339" s="65"/>
      <c r="G339" s="65"/>
    </row>
    <row r="340" spans="1:7" s="69" customFormat="1" ht="15.75">
      <c r="A340" s="65"/>
      <c r="B340" s="65"/>
      <c r="C340" s="66"/>
      <c r="D340" s="67"/>
      <c r="E340" s="65"/>
      <c r="F340" s="65"/>
      <c r="G340" s="65"/>
    </row>
    <row r="341" spans="1:7" s="69" customFormat="1" ht="15.75">
      <c r="A341" s="65"/>
      <c r="B341" s="65"/>
      <c r="C341" s="66"/>
      <c r="D341" s="67"/>
      <c r="E341" s="70"/>
      <c r="F341" s="65"/>
      <c r="G341" s="65"/>
    </row>
    <row r="342" spans="1:7" s="69" customFormat="1" ht="15.75">
      <c r="A342" s="65"/>
      <c r="B342" s="65"/>
      <c r="C342" s="66"/>
      <c r="D342" s="67"/>
      <c r="E342" s="65"/>
      <c r="F342" s="65"/>
      <c r="G342" s="65"/>
    </row>
    <row r="343" spans="1:7" s="69" customFormat="1" ht="15.75">
      <c r="A343" s="65"/>
      <c r="B343" s="65"/>
      <c r="C343" s="66"/>
      <c r="D343" s="67"/>
      <c r="E343" s="70"/>
      <c r="F343" s="65"/>
      <c r="G343" s="65"/>
    </row>
    <row r="344" spans="1:7" s="69" customFormat="1" ht="15.75">
      <c r="A344" s="65"/>
      <c r="B344" s="65"/>
      <c r="C344" s="66"/>
      <c r="D344" s="67"/>
      <c r="E344" s="70"/>
      <c r="F344" s="65"/>
      <c r="G344" s="65"/>
    </row>
    <row r="345" spans="1:7" s="69" customFormat="1" ht="15.75">
      <c r="A345" s="65"/>
      <c r="B345" s="65"/>
      <c r="C345" s="66"/>
      <c r="D345" s="67"/>
      <c r="E345" s="70"/>
      <c r="F345" s="65"/>
      <c r="G345" s="65"/>
    </row>
    <row r="346" spans="1:7" s="69" customFormat="1" ht="15.75">
      <c r="A346" s="65"/>
      <c r="B346" s="65"/>
      <c r="C346" s="66"/>
      <c r="D346" s="67"/>
      <c r="E346" s="65"/>
      <c r="F346" s="65"/>
      <c r="G346" s="65"/>
    </row>
    <row r="347" spans="1:7" s="69" customFormat="1" ht="15.75">
      <c r="A347" s="65"/>
      <c r="B347" s="65"/>
      <c r="C347" s="66"/>
      <c r="D347" s="67"/>
      <c r="E347" s="65"/>
      <c r="F347" s="65"/>
      <c r="G347" s="65"/>
    </row>
    <row r="348" spans="1:7" s="69" customFormat="1" ht="15.75">
      <c r="A348" s="65"/>
      <c r="B348" s="65"/>
      <c r="C348" s="66"/>
      <c r="D348" s="67"/>
      <c r="E348" s="65"/>
      <c r="F348" s="65"/>
      <c r="G348" s="65"/>
    </row>
    <row r="349" spans="1:7" s="69" customFormat="1" ht="15.75">
      <c r="A349" s="65"/>
      <c r="B349" s="65"/>
      <c r="C349" s="66"/>
      <c r="D349" s="67"/>
      <c r="E349" s="65"/>
      <c r="F349" s="65"/>
      <c r="G349" s="65"/>
    </row>
    <row r="350" spans="1:7" s="69" customFormat="1" ht="15.75">
      <c r="A350" s="65"/>
      <c r="B350" s="65"/>
      <c r="C350" s="66"/>
      <c r="D350" s="67"/>
      <c r="E350" s="65"/>
      <c r="F350" s="65"/>
      <c r="G350" s="65"/>
    </row>
    <row r="351" spans="1:7" s="69" customFormat="1" ht="15.75">
      <c r="A351" s="65"/>
      <c r="B351" s="65"/>
      <c r="C351" s="66"/>
      <c r="D351" s="67"/>
      <c r="E351" s="70"/>
      <c r="F351" s="65"/>
      <c r="G351" s="65"/>
    </row>
    <row r="352" spans="1:7" s="69" customFormat="1" ht="15.75">
      <c r="A352" s="65"/>
      <c r="B352" s="65"/>
      <c r="C352" s="66"/>
      <c r="D352" s="67"/>
      <c r="E352" s="70"/>
      <c r="F352" s="65"/>
      <c r="G352" s="65"/>
    </row>
    <row r="353" spans="1:7" s="69" customFormat="1" ht="15.75">
      <c r="A353" s="65"/>
      <c r="B353" s="65"/>
      <c r="C353" s="66"/>
      <c r="D353" s="67"/>
      <c r="E353" s="65"/>
      <c r="F353" s="65"/>
      <c r="G353" s="65"/>
    </row>
    <row r="354" spans="1:7" s="69" customFormat="1" ht="15.75">
      <c r="A354" s="65"/>
      <c r="B354" s="65"/>
      <c r="C354" s="66"/>
      <c r="D354" s="67"/>
      <c r="E354" s="65"/>
      <c r="F354" s="65"/>
      <c r="G354" s="65"/>
    </row>
    <row r="355" spans="1:7" s="69" customFormat="1" ht="15.75">
      <c r="A355" s="65"/>
      <c r="B355" s="65"/>
      <c r="C355" s="66"/>
      <c r="D355" s="67"/>
      <c r="E355" s="70"/>
      <c r="F355" s="65"/>
      <c r="G355" s="65"/>
    </row>
    <row r="356" spans="1:7" s="69" customFormat="1" ht="15.75">
      <c r="A356" s="65"/>
      <c r="B356" s="65"/>
      <c r="C356" s="66"/>
      <c r="D356" s="67"/>
      <c r="E356" s="65"/>
      <c r="F356" s="65"/>
      <c r="G356" s="65"/>
    </row>
    <row r="357" spans="1:7" s="69" customFormat="1" ht="15.75">
      <c r="A357" s="65"/>
      <c r="B357" s="65"/>
      <c r="C357" s="66"/>
      <c r="D357" s="67"/>
      <c r="E357" s="65"/>
      <c r="F357" s="65"/>
      <c r="G357" s="65"/>
    </row>
    <row r="358" spans="1:7" s="69" customFormat="1" ht="15.75">
      <c r="A358" s="65"/>
      <c r="B358" s="65"/>
      <c r="C358" s="66"/>
      <c r="D358" s="67"/>
      <c r="E358" s="65"/>
      <c r="F358" s="65"/>
      <c r="G358" s="65"/>
    </row>
    <row r="359" spans="1:7" s="69" customFormat="1" ht="15.75">
      <c r="A359" s="65"/>
      <c r="B359" s="65"/>
      <c r="C359" s="66"/>
      <c r="D359" s="67"/>
      <c r="E359" s="70"/>
      <c r="F359" s="65"/>
      <c r="G359" s="65"/>
    </row>
    <row r="360" spans="1:7" s="69" customFormat="1" ht="15.75">
      <c r="A360" s="65"/>
      <c r="B360" s="65"/>
      <c r="C360" s="66"/>
      <c r="D360" s="67"/>
      <c r="E360" s="70"/>
      <c r="F360" s="65"/>
      <c r="G360" s="65"/>
    </row>
    <row r="361" spans="1:7" s="69" customFormat="1" ht="15.75">
      <c r="A361" s="65"/>
      <c r="B361" s="65"/>
      <c r="C361" s="66"/>
      <c r="D361" s="67"/>
      <c r="E361" s="65"/>
      <c r="F361" s="65"/>
      <c r="G361" s="65"/>
    </row>
    <row r="362" spans="1:7" s="69" customFormat="1" ht="15.75">
      <c r="A362" s="65"/>
      <c r="B362" s="65"/>
      <c r="C362" s="66"/>
      <c r="D362" s="67"/>
      <c r="E362" s="65"/>
      <c r="F362" s="65"/>
      <c r="G362" s="65"/>
    </row>
    <row r="363" spans="1:7" s="69" customFormat="1" ht="15.75">
      <c r="A363" s="65"/>
      <c r="B363" s="65"/>
      <c r="C363" s="66"/>
      <c r="D363" s="67"/>
      <c r="E363" s="65"/>
      <c r="F363" s="65"/>
      <c r="G363" s="65"/>
    </row>
    <row r="364" spans="1:7" s="69" customFormat="1" ht="15.75">
      <c r="A364" s="65"/>
      <c r="B364" s="65"/>
      <c r="C364" s="66"/>
      <c r="D364" s="67"/>
      <c r="E364" s="65"/>
      <c r="F364" s="65"/>
      <c r="G364" s="65"/>
    </row>
    <row r="365" spans="1:7" s="69" customFormat="1" ht="15.75">
      <c r="A365" s="65"/>
      <c r="B365" s="65"/>
      <c r="C365" s="66"/>
      <c r="D365" s="67"/>
      <c r="E365" s="70"/>
      <c r="F365" s="65"/>
      <c r="G365" s="65"/>
    </row>
    <row r="366" spans="1:7" s="69" customFormat="1" ht="15.75">
      <c r="A366" s="65"/>
      <c r="B366" s="65"/>
      <c r="C366" s="66"/>
      <c r="D366" s="67"/>
      <c r="E366" s="70"/>
      <c r="F366" s="65"/>
      <c r="G366" s="65"/>
    </row>
    <row r="367" spans="1:7" s="69" customFormat="1" ht="15.75">
      <c r="A367" s="65"/>
      <c r="B367" s="65"/>
      <c r="C367" s="66"/>
      <c r="D367" s="67"/>
      <c r="E367" s="70"/>
      <c r="F367" s="65"/>
      <c r="G367" s="65"/>
    </row>
    <row r="368" spans="1:7" s="69" customFormat="1" ht="15.75">
      <c r="A368" s="65"/>
      <c r="B368" s="65"/>
      <c r="C368" s="66"/>
      <c r="D368" s="67"/>
      <c r="E368" s="65"/>
      <c r="F368" s="65"/>
      <c r="G368" s="65"/>
    </row>
    <row r="369" spans="1:7" s="69" customFormat="1" ht="15.75">
      <c r="A369" s="65"/>
      <c r="B369" s="65"/>
      <c r="C369" s="66"/>
      <c r="D369" s="67"/>
      <c r="E369" s="70"/>
      <c r="F369" s="65"/>
      <c r="G369" s="65"/>
    </row>
    <row r="370" spans="1:7" s="69" customFormat="1" ht="15.75">
      <c r="A370" s="65"/>
      <c r="B370" s="65"/>
      <c r="C370" s="66"/>
      <c r="D370" s="67"/>
      <c r="E370" s="65"/>
      <c r="F370" s="65"/>
      <c r="G370" s="65"/>
    </row>
    <row r="371" spans="1:7" s="69" customFormat="1" ht="15.75">
      <c r="A371" s="65"/>
      <c r="B371" s="65"/>
      <c r="C371" s="66"/>
      <c r="D371" s="67"/>
      <c r="E371" s="65"/>
      <c r="F371" s="65"/>
      <c r="G371" s="65"/>
    </row>
    <row r="372" spans="1:7" s="69" customFormat="1" ht="15.75">
      <c r="A372" s="65"/>
      <c r="B372" s="65"/>
      <c r="C372" s="66"/>
      <c r="D372" s="67"/>
      <c r="E372" s="70"/>
      <c r="F372" s="65"/>
      <c r="G372" s="65"/>
    </row>
    <row r="373" spans="1:7" s="69" customFormat="1" ht="15.75">
      <c r="A373" s="65"/>
      <c r="B373" s="65"/>
      <c r="C373" s="66"/>
      <c r="D373" s="67"/>
      <c r="E373" s="70"/>
      <c r="F373" s="65"/>
      <c r="G373" s="65"/>
    </row>
    <row r="374" spans="1:7" s="69" customFormat="1" ht="15.75">
      <c r="A374" s="65"/>
      <c r="B374" s="65"/>
      <c r="C374" s="66"/>
      <c r="D374" s="67"/>
      <c r="E374" s="65"/>
      <c r="F374" s="65"/>
      <c r="G374" s="65"/>
    </row>
    <row r="375" spans="1:7" s="69" customFormat="1" ht="15.75">
      <c r="A375" s="65"/>
      <c r="B375" s="65"/>
      <c r="C375" s="66"/>
      <c r="D375" s="67"/>
      <c r="E375" s="65"/>
      <c r="F375" s="65"/>
      <c r="G375" s="65"/>
    </row>
    <row r="376" spans="1:7" s="69" customFormat="1" ht="15.75">
      <c r="A376" s="65"/>
      <c r="B376" s="65"/>
      <c r="C376" s="66"/>
      <c r="D376" s="67"/>
      <c r="E376" s="70"/>
      <c r="F376" s="65"/>
      <c r="G376" s="65"/>
    </row>
    <row r="377" spans="1:7" s="69" customFormat="1" ht="15.75">
      <c r="A377" s="65"/>
      <c r="B377" s="65"/>
      <c r="C377" s="66"/>
      <c r="D377" s="67"/>
      <c r="E377" s="65"/>
      <c r="F377" s="65"/>
      <c r="G377" s="65"/>
    </row>
    <row r="378" spans="1:7" s="69" customFormat="1" ht="15.75">
      <c r="A378" s="65"/>
      <c r="B378" s="65"/>
      <c r="C378" s="66"/>
      <c r="D378" s="67"/>
      <c r="E378" s="65"/>
      <c r="F378" s="65"/>
      <c r="G378" s="65"/>
    </row>
    <row r="379" spans="1:7" s="69" customFormat="1" ht="15.75">
      <c r="A379" s="65"/>
      <c r="B379" s="65"/>
      <c r="C379" s="66"/>
      <c r="D379" s="67"/>
      <c r="E379" s="65"/>
      <c r="F379" s="65"/>
      <c r="G379" s="65"/>
    </row>
    <row r="380" spans="1:7" s="69" customFormat="1" ht="15.75">
      <c r="A380" s="65"/>
      <c r="B380" s="65"/>
      <c r="C380" s="66"/>
      <c r="D380" s="67"/>
      <c r="E380" s="65"/>
      <c r="F380" s="65"/>
      <c r="G380" s="65"/>
    </row>
    <row r="381" spans="1:7" s="69" customFormat="1" ht="15.75">
      <c r="A381" s="65"/>
      <c r="B381" s="65"/>
      <c r="C381" s="66"/>
      <c r="D381" s="67"/>
      <c r="E381" s="70"/>
      <c r="F381" s="65"/>
      <c r="G381" s="65"/>
    </row>
    <row r="382" spans="1:7" s="69" customFormat="1" ht="15.75">
      <c r="A382" s="65"/>
      <c r="B382" s="65"/>
      <c r="C382" s="66"/>
      <c r="D382" s="67"/>
      <c r="E382" s="65"/>
      <c r="F382" s="65"/>
      <c r="G382" s="65"/>
    </row>
    <row r="383" spans="1:7" s="69" customFormat="1" ht="15.75">
      <c r="A383" s="65"/>
      <c r="B383" s="65"/>
      <c r="C383" s="66"/>
      <c r="D383" s="67"/>
      <c r="E383" s="70"/>
      <c r="F383" s="65"/>
      <c r="G383" s="65"/>
    </row>
    <row r="384" spans="1:7" s="69" customFormat="1" ht="15.75">
      <c r="A384" s="65"/>
      <c r="B384" s="65"/>
      <c r="C384" s="66"/>
      <c r="D384" s="67"/>
      <c r="E384" s="70"/>
      <c r="F384" s="65"/>
      <c r="G384" s="65"/>
    </row>
    <row r="385" spans="1:7" s="69" customFormat="1" ht="15.75">
      <c r="A385" s="65"/>
      <c r="B385" s="65"/>
      <c r="C385" s="66"/>
      <c r="D385" s="67"/>
      <c r="E385" s="70"/>
      <c r="F385" s="65"/>
      <c r="G385" s="65"/>
    </row>
    <row r="386" spans="1:7" s="69" customFormat="1" ht="15.75">
      <c r="A386" s="65"/>
      <c r="B386" s="65"/>
      <c r="C386" s="66"/>
      <c r="D386" s="67"/>
      <c r="E386" s="65"/>
      <c r="F386" s="65"/>
      <c r="G386" s="65"/>
    </row>
    <row r="387" spans="1:7" s="69" customFormat="1" ht="15.75">
      <c r="A387" s="65"/>
      <c r="B387" s="65"/>
      <c r="C387" s="66"/>
      <c r="D387" s="67"/>
      <c r="E387" s="70"/>
      <c r="F387" s="65"/>
      <c r="G387" s="65"/>
    </row>
    <row r="388" spans="1:7" s="69" customFormat="1" ht="15.75">
      <c r="A388" s="65"/>
      <c r="B388" s="65"/>
      <c r="C388" s="66"/>
      <c r="D388" s="67"/>
      <c r="E388" s="70"/>
      <c r="F388" s="65"/>
      <c r="G388" s="65"/>
    </row>
    <row r="389" spans="1:7" s="69" customFormat="1" ht="15.75">
      <c r="A389" s="65"/>
      <c r="B389" s="65"/>
      <c r="C389" s="66"/>
      <c r="D389" s="67"/>
      <c r="E389" s="70"/>
      <c r="F389" s="65"/>
      <c r="G389" s="65"/>
    </row>
    <row r="390" spans="1:7" s="69" customFormat="1" ht="15.75">
      <c r="A390" s="65"/>
      <c r="B390" s="65"/>
      <c r="C390" s="66"/>
      <c r="D390" s="67"/>
      <c r="E390" s="70"/>
      <c r="F390" s="65"/>
      <c r="G390" s="65"/>
    </row>
    <row r="391" spans="1:7" s="69" customFormat="1" ht="15.75">
      <c r="A391" s="65"/>
      <c r="B391" s="65"/>
      <c r="C391" s="66"/>
      <c r="D391" s="67"/>
      <c r="E391" s="65"/>
      <c r="F391" s="65"/>
      <c r="G391" s="65"/>
    </row>
    <row r="392" spans="1:7" s="69" customFormat="1" ht="15.75">
      <c r="A392" s="65"/>
      <c r="B392" s="65"/>
      <c r="C392" s="66"/>
      <c r="D392" s="67"/>
      <c r="E392" s="65"/>
      <c r="F392" s="65"/>
      <c r="G392" s="65"/>
    </row>
    <row r="393" spans="1:7" s="69" customFormat="1" ht="15.75">
      <c r="A393" s="65"/>
      <c r="B393" s="65"/>
      <c r="C393" s="66"/>
      <c r="D393" s="67"/>
      <c r="E393" s="65"/>
      <c r="F393" s="65"/>
      <c r="G393" s="65"/>
    </row>
    <row r="394" spans="1:7" s="69" customFormat="1" ht="15.75">
      <c r="A394" s="65"/>
      <c r="B394" s="65"/>
      <c r="C394" s="66"/>
      <c r="D394" s="67"/>
      <c r="E394" s="70"/>
      <c r="F394" s="65"/>
      <c r="G394" s="65"/>
    </row>
    <row r="395" spans="1:7" s="69" customFormat="1" ht="15.75">
      <c r="A395" s="65"/>
      <c r="B395" s="65"/>
      <c r="C395" s="66"/>
      <c r="D395" s="67"/>
      <c r="E395" s="70"/>
      <c r="F395" s="65"/>
      <c r="G395" s="65"/>
    </row>
    <row r="396" spans="1:7" s="69" customFormat="1" ht="15.75">
      <c r="A396" s="65"/>
      <c r="B396" s="65"/>
      <c r="C396" s="66"/>
      <c r="D396" s="67"/>
      <c r="E396" s="70"/>
      <c r="F396" s="65"/>
      <c r="G396" s="65"/>
    </row>
    <row r="397" spans="1:7" s="69" customFormat="1" ht="15.75">
      <c r="A397" s="65"/>
      <c r="B397" s="65"/>
      <c r="C397" s="66"/>
      <c r="D397" s="67"/>
      <c r="E397" s="65"/>
      <c r="F397" s="65"/>
      <c r="G397" s="65"/>
    </row>
    <row r="398" spans="1:7" s="69" customFormat="1" ht="15.75">
      <c r="A398" s="65"/>
      <c r="B398" s="65"/>
      <c r="C398" s="66"/>
      <c r="D398" s="67"/>
      <c r="E398" s="65"/>
      <c r="F398" s="65"/>
      <c r="G398" s="65"/>
    </row>
    <row r="399" spans="1:7" s="69" customFormat="1" ht="15.75">
      <c r="A399" s="65"/>
      <c r="B399" s="65"/>
      <c r="C399" s="66"/>
      <c r="D399" s="67"/>
      <c r="E399" s="65"/>
      <c r="F399" s="65"/>
      <c r="G399" s="65"/>
    </row>
    <row r="400" spans="1:7" s="69" customFormat="1" ht="15.75">
      <c r="A400" s="65"/>
      <c r="B400" s="65"/>
      <c r="C400" s="66"/>
      <c r="D400" s="67"/>
      <c r="E400" s="70"/>
      <c r="F400" s="65"/>
      <c r="G400" s="65"/>
    </row>
    <row r="401" spans="1:7" s="69" customFormat="1" ht="15.75">
      <c r="A401" s="65"/>
      <c r="B401" s="65"/>
      <c r="C401" s="66"/>
      <c r="D401" s="67"/>
      <c r="E401" s="70"/>
      <c r="F401" s="65"/>
      <c r="G401" s="65"/>
    </row>
    <row r="402" spans="1:7" s="69" customFormat="1" ht="15.75">
      <c r="A402" s="65"/>
      <c r="B402" s="65"/>
      <c r="C402" s="66"/>
      <c r="D402" s="67"/>
      <c r="E402" s="65"/>
      <c r="F402" s="65"/>
      <c r="G402" s="65"/>
    </row>
    <row r="403" spans="1:7" s="69" customFormat="1" ht="15.75">
      <c r="A403" s="65"/>
      <c r="B403" s="65"/>
      <c r="C403" s="66"/>
      <c r="D403" s="67"/>
      <c r="E403" s="70"/>
      <c r="F403" s="65"/>
      <c r="G403" s="65"/>
    </row>
    <row r="404" spans="1:7" s="69" customFormat="1" ht="15.75">
      <c r="A404" s="65"/>
      <c r="B404" s="65"/>
      <c r="C404" s="66"/>
      <c r="D404" s="67"/>
      <c r="E404" s="65"/>
      <c r="F404" s="65"/>
      <c r="G404" s="65"/>
    </row>
    <row r="405" spans="1:7" s="69" customFormat="1" ht="15.75">
      <c r="A405" s="65"/>
      <c r="B405" s="65"/>
      <c r="C405" s="66"/>
      <c r="D405" s="67"/>
      <c r="E405" s="70"/>
      <c r="F405" s="65"/>
      <c r="G405" s="65"/>
    </row>
    <row r="406" spans="1:7" s="69" customFormat="1" ht="15.75">
      <c r="A406" s="65"/>
      <c r="B406" s="65"/>
      <c r="C406" s="66"/>
      <c r="D406" s="67"/>
      <c r="E406" s="70"/>
      <c r="F406" s="65"/>
      <c r="G406" s="65"/>
    </row>
    <row r="407" spans="1:7" s="69" customFormat="1" ht="15.75">
      <c r="A407" s="65"/>
      <c r="B407" s="65"/>
      <c r="C407" s="66"/>
      <c r="D407" s="67"/>
      <c r="E407" s="65"/>
      <c r="F407" s="65"/>
      <c r="G407" s="65"/>
    </row>
    <row r="408" spans="1:7" s="69" customFormat="1" ht="15.75">
      <c r="A408" s="65"/>
      <c r="B408" s="65"/>
      <c r="C408" s="66"/>
      <c r="D408" s="67"/>
      <c r="E408" s="65"/>
      <c r="F408" s="65"/>
      <c r="G408" s="65"/>
    </row>
    <row r="409" spans="1:7" s="69" customFormat="1" ht="15.75">
      <c r="A409" s="65"/>
      <c r="B409" s="65"/>
      <c r="C409" s="66"/>
      <c r="D409" s="67"/>
      <c r="E409" s="70"/>
      <c r="F409" s="65"/>
      <c r="G409" s="65"/>
    </row>
    <row r="410" spans="1:7" s="69" customFormat="1" ht="15.75">
      <c r="A410" s="65"/>
      <c r="B410" s="65"/>
      <c r="C410" s="66"/>
      <c r="D410" s="67"/>
      <c r="E410" s="65"/>
      <c r="F410" s="65"/>
      <c r="G410" s="65"/>
    </row>
    <row r="411" spans="1:7" s="69" customFormat="1" ht="15.75">
      <c r="A411" s="65"/>
      <c r="B411" s="65"/>
      <c r="C411" s="66"/>
      <c r="D411" s="67"/>
      <c r="E411" s="70"/>
      <c r="F411" s="65"/>
      <c r="G411" s="65"/>
    </row>
    <row r="412" spans="1:7" s="69" customFormat="1" ht="15.75">
      <c r="A412" s="65"/>
      <c r="B412" s="65"/>
      <c r="C412" s="66"/>
      <c r="D412" s="67"/>
      <c r="E412" s="65"/>
      <c r="F412" s="65"/>
      <c r="G412" s="65"/>
    </row>
    <row r="413" spans="1:7" s="69" customFormat="1" ht="15.75">
      <c r="A413" s="65"/>
      <c r="B413" s="65"/>
      <c r="C413" s="66"/>
      <c r="D413" s="67"/>
      <c r="E413" s="65"/>
      <c r="F413" s="65"/>
      <c r="G413" s="65"/>
    </row>
    <row r="414" spans="1:7" s="69" customFormat="1" ht="15.75">
      <c r="A414" s="65"/>
      <c r="B414" s="65"/>
      <c r="C414" s="66"/>
      <c r="D414" s="67"/>
      <c r="E414" s="70"/>
      <c r="F414" s="65"/>
      <c r="G414" s="65"/>
    </row>
    <row r="415" spans="1:7" s="69" customFormat="1" ht="15.75">
      <c r="A415" s="65"/>
      <c r="B415" s="65"/>
      <c r="C415" s="66"/>
      <c r="D415" s="67"/>
      <c r="E415" s="65"/>
      <c r="F415" s="65"/>
      <c r="G415" s="65"/>
    </row>
    <row r="416" spans="1:7" s="69" customFormat="1" ht="15.75">
      <c r="A416" s="65"/>
      <c r="B416" s="65"/>
      <c r="C416" s="66"/>
      <c r="D416" s="67"/>
      <c r="E416" s="65"/>
      <c r="F416" s="65"/>
      <c r="G416" s="65"/>
    </row>
    <row r="417" spans="1:7" s="69" customFormat="1" ht="15.75">
      <c r="A417" s="65"/>
      <c r="B417" s="65"/>
      <c r="C417" s="66"/>
      <c r="D417" s="67"/>
      <c r="E417" s="65"/>
      <c r="F417" s="65"/>
      <c r="G417" s="65"/>
    </row>
    <row r="418" spans="1:7" s="69" customFormat="1" ht="15.75">
      <c r="A418" s="65"/>
      <c r="B418" s="65"/>
      <c r="C418" s="66"/>
      <c r="D418" s="67"/>
      <c r="E418" s="65"/>
      <c r="F418" s="65"/>
      <c r="G418" s="65"/>
    </row>
    <row r="419" spans="1:7" s="69" customFormat="1" ht="15.75">
      <c r="A419" s="65"/>
      <c r="B419" s="65"/>
      <c r="C419" s="66"/>
      <c r="D419" s="67"/>
      <c r="E419" s="65"/>
      <c r="F419" s="65"/>
      <c r="G419" s="65"/>
    </row>
    <row r="420" spans="1:7" s="69" customFormat="1" ht="15.75">
      <c r="A420" s="65"/>
      <c r="B420" s="65"/>
      <c r="C420" s="66"/>
      <c r="D420" s="67"/>
      <c r="E420" s="65"/>
      <c r="F420" s="65"/>
      <c r="G420" s="65"/>
    </row>
    <row r="421" spans="1:7" s="69" customFormat="1" ht="15.75">
      <c r="A421" s="65"/>
      <c r="B421" s="65"/>
      <c r="C421" s="66"/>
      <c r="D421" s="67"/>
      <c r="E421" s="65"/>
      <c r="F421" s="65"/>
      <c r="G421" s="65"/>
    </row>
    <row r="422" spans="1:7" s="69" customFormat="1" ht="15.75">
      <c r="A422" s="65"/>
      <c r="B422" s="65"/>
      <c r="C422" s="66"/>
      <c r="D422" s="67"/>
      <c r="E422" s="65"/>
      <c r="F422" s="65"/>
      <c r="G422" s="65"/>
    </row>
    <row r="423" spans="1:7" s="69" customFormat="1" ht="15.75">
      <c r="A423" s="65"/>
      <c r="B423" s="65"/>
      <c r="C423" s="66"/>
      <c r="D423" s="67"/>
      <c r="E423" s="65"/>
      <c r="F423" s="65"/>
      <c r="G423" s="65"/>
    </row>
    <row r="424" spans="1:7" s="69" customFormat="1" ht="15.75">
      <c r="A424" s="65"/>
      <c r="B424" s="65"/>
      <c r="C424" s="66"/>
      <c r="D424" s="67"/>
      <c r="E424" s="65"/>
      <c r="F424" s="65"/>
      <c r="G424" s="65"/>
    </row>
    <row r="425" spans="1:7" s="69" customFormat="1" ht="15.75">
      <c r="A425" s="65"/>
      <c r="B425" s="65"/>
      <c r="C425" s="66"/>
      <c r="D425" s="67"/>
      <c r="E425" s="70"/>
      <c r="F425" s="65"/>
      <c r="G425" s="65"/>
    </row>
    <row r="426" spans="1:7" s="69" customFormat="1" ht="15.75">
      <c r="A426" s="65"/>
      <c r="B426" s="65"/>
      <c r="C426" s="66"/>
      <c r="D426" s="67"/>
      <c r="E426" s="65"/>
      <c r="F426" s="65"/>
      <c r="G426" s="65"/>
    </row>
    <row r="427" spans="1:7" s="69" customFormat="1" ht="15.75">
      <c r="A427" s="65"/>
      <c r="B427" s="65"/>
      <c r="C427" s="66"/>
      <c r="D427" s="67"/>
      <c r="E427" s="70"/>
      <c r="F427" s="65"/>
      <c r="G427" s="65"/>
    </row>
    <row r="428" spans="1:7" s="69" customFormat="1" ht="15.75">
      <c r="A428" s="65"/>
      <c r="B428" s="65"/>
      <c r="C428" s="66"/>
      <c r="D428" s="67"/>
      <c r="E428" s="70"/>
      <c r="F428" s="65"/>
      <c r="G428" s="65"/>
    </row>
    <row r="429" spans="1:7" s="69" customFormat="1" ht="15.75">
      <c r="A429" s="65"/>
      <c r="B429" s="65"/>
      <c r="C429" s="66"/>
      <c r="D429" s="67"/>
      <c r="E429" s="70"/>
      <c r="F429" s="65"/>
      <c r="G429" s="65"/>
    </row>
    <row r="430" spans="1:7" s="69" customFormat="1" ht="15.75">
      <c r="A430" s="65"/>
      <c r="B430" s="65"/>
      <c r="C430" s="66"/>
      <c r="D430" s="67"/>
      <c r="E430" s="65"/>
      <c r="F430" s="65"/>
      <c r="G430" s="65"/>
    </row>
    <row r="431" spans="1:7" s="69" customFormat="1" ht="15.75">
      <c r="A431" s="65"/>
      <c r="B431" s="65"/>
      <c r="C431" s="66"/>
      <c r="D431" s="67"/>
      <c r="E431" s="70"/>
      <c r="F431" s="65"/>
      <c r="G431" s="65"/>
    </row>
    <row r="432" spans="1:7" s="69" customFormat="1" ht="15.75">
      <c r="A432" s="65"/>
      <c r="B432" s="65"/>
      <c r="C432" s="66"/>
      <c r="D432" s="67"/>
      <c r="E432" s="70"/>
      <c r="F432" s="65"/>
      <c r="G432" s="65"/>
    </row>
    <row r="433" spans="1:7" s="69" customFormat="1" ht="15.75">
      <c r="A433" s="65"/>
      <c r="B433" s="65"/>
      <c r="C433" s="66"/>
      <c r="D433" s="67"/>
      <c r="E433" s="65"/>
      <c r="F433" s="65"/>
      <c r="G433" s="65"/>
    </row>
    <row r="434" spans="1:7" s="69" customFormat="1" ht="15.75">
      <c r="A434" s="65"/>
      <c r="B434" s="65"/>
      <c r="C434" s="66"/>
      <c r="D434" s="67"/>
      <c r="E434" s="65"/>
      <c r="F434" s="65"/>
      <c r="G434" s="65"/>
    </row>
    <row r="435" spans="1:7" s="69" customFormat="1" ht="15.75">
      <c r="A435" s="65"/>
      <c r="B435" s="65"/>
      <c r="C435" s="66"/>
      <c r="D435" s="67"/>
      <c r="E435" s="70"/>
      <c r="F435" s="65"/>
      <c r="G435" s="65"/>
    </row>
    <row r="436" spans="1:7" s="69" customFormat="1" ht="15.75">
      <c r="A436" s="65"/>
      <c r="B436" s="65"/>
      <c r="C436" s="66"/>
      <c r="D436" s="67"/>
      <c r="E436" s="65"/>
      <c r="F436" s="65"/>
      <c r="G436" s="65"/>
    </row>
    <row r="437" spans="1:7" s="69" customFormat="1" ht="15.75">
      <c r="A437" s="65"/>
      <c r="B437" s="65"/>
      <c r="C437" s="66"/>
      <c r="D437" s="67"/>
      <c r="E437" s="70"/>
      <c r="F437" s="65"/>
      <c r="G437" s="65"/>
    </row>
    <row r="438" spans="1:7" s="69" customFormat="1" ht="15.75">
      <c r="A438" s="65"/>
      <c r="B438" s="65"/>
      <c r="C438" s="66"/>
      <c r="D438" s="67"/>
      <c r="E438" s="65"/>
      <c r="F438" s="65"/>
      <c r="G438" s="65"/>
    </row>
    <row r="439" spans="1:7" s="69" customFormat="1" ht="15.75">
      <c r="A439" s="65"/>
      <c r="B439" s="65"/>
      <c r="C439" s="66"/>
      <c r="D439" s="67"/>
      <c r="E439" s="65"/>
      <c r="F439" s="65"/>
      <c r="G439" s="65"/>
    </row>
    <row r="440" spans="1:7" s="69" customFormat="1" ht="15.75">
      <c r="A440" s="65"/>
      <c r="B440" s="65"/>
      <c r="C440" s="66"/>
      <c r="D440" s="67"/>
      <c r="E440" s="65"/>
      <c r="F440" s="65"/>
      <c r="G440" s="65"/>
    </row>
    <row r="441" spans="1:7" s="69" customFormat="1" ht="15.75">
      <c r="A441" s="65"/>
      <c r="B441" s="65"/>
      <c r="C441" s="66"/>
      <c r="D441" s="67"/>
      <c r="E441" s="65"/>
      <c r="F441" s="65"/>
      <c r="G441" s="65"/>
    </row>
    <row r="442" spans="1:7" s="69" customFormat="1" ht="15.75">
      <c r="A442" s="65"/>
      <c r="B442" s="65"/>
      <c r="C442" s="66"/>
      <c r="D442" s="67"/>
      <c r="E442" s="65"/>
      <c r="F442" s="65"/>
      <c r="G442" s="65"/>
    </row>
    <row r="443" spans="1:7" s="69" customFormat="1" ht="15.75">
      <c r="A443" s="65"/>
      <c r="B443" s="65"/>
      <c r="C443" s="66"/>
      <c r="D443" s="67"/>
      <c r="E443" s="70"/>
      <c r="F443" s="65"/>
      <c r="G443" s="65"/>
    </row>
    <row r="444" spans="1:7" s="69" customFormat="1" ht="15.75">
      <c r="A444" s="65"/>
      <c r="B444" s="65"/>
      <c r="C444" s="66"/>
      <c r="D444" s="67"/>
      <c r="E444" s="70"/>
      <c r="F444" s="65"/>
      <c r="G444" s="65"/>
    </row>
    <row r="445" spans="1:7" s="69" customFormat="1" ht="15.75">
      <c r="A445" s="65"/>
      <c r="B445" s="65"/>
      <c r="C445" s="66"/>
      <c r="D445" s="67"/>
      <c r="E445" s="70"/>
      <c r="F445" s="65"/>
      <c r="G445" s="65"/>
    </row>
    <row r="446" spans="1:7" s="69" customFormat="1" ht="15.75">
      <c r="A446" s="65"/>
      <c r="B446" s="65"/>
      <c r="C446" s="66"/>
      <c r="D446" s="67"/>
      <c r="E446" s="65"/>
      <c r="F446" s="65"/>
      <c r="G446" s="65"/>
    </row>
    <row r="447" spans="1:7" s="69" customFormat="1" ht="15.75">
      <c r="A447" s="65"/>
      <c r="B447" s="65"/>
      <c r="C447" s="66"/>
      <c r="D447" s="67"/>
      <c r="E447" s="70"/>
      <c r="F447" s="65"/>
      <c r="G447" s="65"/>
    </row>
    <row r="448" spans="1:7" s="69" customFormat="1" ht="15.75">
      <c r="A448" s="65"/>
      <c r="B448" s="65"/>
      <c r="C448" s="66"/>
      <c r="D448" s="67"/>
      <c r="E448" s="70"/>
      <c r="F448" s="65"/>
      <c r="G448" s="65"/>
    </row>
    <row r="449" spans="1:7" s="69" customFormat="1" ht="15.75">
      <c r="A449" s="65"/>
      <c r="B449" s="65"/>
      <c r="C449" s="66"/>
      <c r="D449" s="67"/>
      <c r="E449" s="65"/>
      <c r="F449" s="65"/>
      <c r="G449" s="65"/>
    </row>
    <row r="450" spans="1:7" s="69" customFormat="1" ht="15.75">
      <c r="A450" s="65"/>
      <c r="B450" s="65"/>
      <c r="C450" s="66"/>
      <c r="D450" s="67"/>
      <c r="E450" s="70"/>
      <c r="F450" s="65"/>
      <c r="G450" s="65"/>
    </row>
    <row r="451" spans="1:7" s="69" customFormat="1" ht="15.75">
      <c r="A451" s="65"/>
      <c r="B451" s="65"/>
      <c r="C451" s="66"/>
      <c r="D451" s="67"/>
      <c r="E451" s="65"/>
      <c r="F451" s="65"/>
      <c r="G451" s="65"/>
    </row>
    <row r="452" spans="1:7" s="69" customFormat="1" ht="15.75">
      <c r="A452" s="65"/>
      <c r="B452" s="65"/>
      <c r="C452" s="66"/>
      <c r="D452" s="67"/>
      <c r="E452" s="70"/>
      <c r="F452" s="65"/>
      <c r="G452" s="65"/>
    </row>
    <row r="453" spans="1:7" s="69" customFormat="1" ht="15.75">
      <c r="A453" s="65"/>
      <c r="B453" s="65"/>
      <c r="C453" s="66"/>
      <c r="D453" s="67"/>
      <c r="E453" s="70"/>
      <c r="F453" s="65"/>
      <c r="G453" s="65"/>
    </row>
    <row r="454" spans="1:7" s="69" customFormat="1" ht="15.75">
      <c r="A454" s="65"/>
      <c r="B454" s="65"/>
      <c r="C454" s="66"/>
      <c r="D454" s="67"/>
      <c r="E454" s="70"/>
      <c r="F454" s="65"/>
      <c r="G454" s="65"/>
    </row>
    <row r="455" spans="1:7" s="69" customFormat="1" ht="15.75">
      <c r="A455" s="65"/>
      <c r="B455" s="65"/>
      <c r="C455" s="66"/>
      <c r="D455" s="67"/>
      <c r="E455" s="70"/>
      <c r="F455" s="65"/>
      <c r="G455" s="65"/>
    </row>
    <row r="456" spans="1:7" s="69" customFormat="1" ht="15.75">
      <c r="A456" s="65"/>
      <c r="B456" s="65"/>
      <c r="C456" s="66"/>
      <c r="D456" s="67"/>
      <c r="E456" s="70"/>
      <c r="F456" s="65"/>
      <c r="G456" s="65"/>
    </row>
    <row r="457" spans="1:7" s="69" customFormat="1" ht="15.75">
      <c r="A457" s="65"/>
      <c r="B457" s="65"/>
      <c r="C457" s="66"/>
      <c r="D457" s="67"/>
      <c r="E457" s="65"/>
      <c r="F457" s="65"/>
      <c r="G457" s="65"/>
    </row>
    <row r="458" spans="1:7" s="69" customFormat="1" ht="15.75">
      <c r="A458" s="65"/>
      <c r="B458" s="65"/>
      <c r="C458" s="66"/>
      <c r="D458" s="67"/>
      <c r="E458" s="65"/>
      <c r="F458" s="65"/>
    </row>
    <row r="459" spans="1:7" s="69" customFormat="1" ht="15.75">
      <c r="A459" s="65"/>
      <c r="B459" s="65"/>
      <c r="C459" s="66"/>
      <c r="D459" s="67"/>
      <c r="E459" s="65"/>
      <c r="F459" s="65"/>
    </row>
    <row r="460" spans="1:7" s="69" customFormat="1" ht="15.75">
      <c r="A460" s="65"/>
      <c r="B460" s="65"/>
      <c r="C460" s="66"/>
      <c r="D460" s="67"/>
      <c r="E460" s="65"/>
      <c r="F460" s="65"/>
    </row>
    <row r="461" spans="1:7" s="69" customFormat="1" ht="15.75">
      <c r="A461" s="65"/>
      <c r="B461" s="65"/>
      <c r="C461" s="66"/>
      <c r="D461" s="67"/>
      <c r="E461" s="71"/>
      <c r="F461" s="65"/>
    </row>
    <row r="462" spans="1:7" s="69" customFormat="1" ht="15.75">
      <c r="A462" s="65"/>
      <c r="B462" s="65"/>
      <c r="C462" s="66"/>
      <c r="D462" s="67"/>
      <c r="E462" s="65"/>
      <c r="F462" s="65"/>
    </row>
    <row r="463" spans="1:7" s="69" customFormat="1" ht="15.75">
      <c r="A463" s="65"/>
      <c r="B463" s="65"/>
      <c r="C463" s="66"/>
      <c r="D463" s="67"/>
      <c r="E463" s="65"/>
      <c r="F463" s="65"/>
    </row>
    <row r="464" spans="1:7" s="69" customFormat="1" ht="15.75">
      <c r="A464" s="65"/>
      <c r="B464" s="65"/>
      <c r="C464" s="66"/>
      <c r="D464" s="67"/>
      <c r="E464" s="65"/>
      <c r="F464" s="65"/>
    </row>
    <row r="465" spans="1:6" s="69" customFormat="1" ht="15.75">
      <c r="A465" s="65"/>
      <c r="B465" s="65"/>
      <c r="C465" s="66"/>
      <c r="D465" s="67"/>
      <c r="E465" s="65"/>
      <c r="F465" s="65"/>
    </row>
    <row r="466" spans="1:6" s="69" customFormat="1" ht="15.75">
      <c r="A466" s="65"/>
      <c r="B466" s="65"/>
      <c r="C466" s="66"/>
      <c r="D466" s="67"/>
      <c r="E466" s="65"/>
      <c r="F466" s="65"/>
    </row>
    <row r="467" spans="1:6" s="69" customFormat="1" ht="15.75">
      <c r="A467" s="65"/>
      <c r="B467" s="65"/>
      <c r="C467" s="66"/>
      <c r="D467" s="67"/>
      <c r="E467" s="70"/>
      <c r="F467" s="65"/>
    </row>
    <row r="468" spans="1:6" s="69" customFormat="1" ht="15.75">
      <c r="A468" s="65"/>
      <c r="B468" s="65"/>
      <c r="C468" s="66"/>
      <c r="D468" s="67"/>
      <c r="E468" s="70"/>
      <c r="F468" s="65"/>
    </row>
    <row r="469" spans="1:6" s="69" customFormat="1" ht="15.75">
      <c r="A469" s="65"/>
      <c r="B469" s="65"/>
      <c r="C469" s="66"/>
      <c r="D469" s="67"/>
      <c r="E469" s="70"/>
      <c r="F469" s="65"/>
    </row>
    <row r="470" spans="1:6" s="69" customFormat="1" ht="15.75">
      <c r="A470" s="65"/>
      <c r="B470" s="65"/>
      <c r="C470" s="66"/>
      <c r="D470" s="67"/>
      <c r="E470" s="65"/>
      <c r="F470" s="65"/>
    </row>
    <row r="471" spans="1:6" s="69" customFormat="1" ht="15.75">
      <c r="A471" s="65"/>
      <c r="B471" s="65"/>
      <c r="C471" s="66"/>
      <c r="D471" s="67"/>
      <c r="E471" s="65"/>
      <c r="F471" s="65"/>
    </row>
    <row r="472" spans="1:6" s="69" customFormat="1" ht="15.75">
      <c r="A472" s="65"/>
      <c r="B472" s="65"/>
      <c r="C472" s="66"/>
      <c r="D472" s="67"/>
      <c r="E472" s="65"/>
      <c r="F472" s="65"/>
    </row>
    <row r="473" spans="1:6" s="69" customFormat="1" ht="15.75">
      <c r="A473" s="65"/>
      <c r="B473" s="65"/>
      <c r="C473" s="66"/>
      <c r="D473" s="67"/>
      <c r="E473" s="70"/>
      <c r="F473" s="65"/>
    </row>
    <row r="474" spans="1:6" s="69" customFormat="1" ht="15.75">
      <c r="A474" s="65"/>
      <c r="B474" s="65"/>
      <c r="C474" s="66"/>
      <c r="D474" s="67"/>
      <c r="E474" s="70"/>
      <c r="F474" s="65"/>
    </row>
    <row r="475" spans="1:6" s="69" customFormat="1" ht="15.75">
      <c r="A475" s="65"/>
      <c r="B475" s="65"/>
      <c r="C475" s="66"/>
      <c r="D475" s="67"/>
      <c r="E475" s="65"/>
      <c r="F475" s="65"/>
    </row>
    <row r="476" spans="1:6" s="69" customFormat="1" ht="15.75">
      <c r="A476" s="65"/>
      <c r="B476" s="65"/>
      <c r="C476" s="66"/>
      <c r="D476" s="67"/>
      <c r="E476" s="70"/>
      <c r="F476" s="65"/>
    </row>
    <row r="477" spans="1:6" s="69" customFormat="1" ht="15.75">
      <c r="A477" s="65"/>
      <c r="B477" s="65"/>
      <c r="C477" s="66"/>
      <c r="D477" s="67"/>
      <c r="E477" s="65"/>
      <c r="F477" s="65"/>
    </row>
    <row r="478" spans="1:6" s="69" customFormat="1" ht="15.75">
      <c r="A478" s="65"/>
      <c r="B478" s="65"/>
      <c r="C478" s="66"/>
      <c r="D478" s="67"/>
      <c r="E478" s="65"/>
      <c r="F478" s="65"/>
    </row>
    <row r="479" spans="1:6" s="69" customFormat="1" ht="15.75">
      <c r="A479" s="65"/>
      <c r="B479" s="65"/>
      <c r="C479" s="66"/>
      <c r="D479" s="67"/>
      <c r="E479" s="70"/>
      <c r="F479" s="65"/>
    </row>
    <row r="480" spans="1:6" s="69" customFormat="1" ht="15.75">
      <c r="A480" s="65"/>
      <c r="B480" s="65"/>
      <c r="C480" s="66"/>
      <c r="D480" s="67"/>
      <c r="E480" s="70"/>
      <c r="F480" s="65"/>
    </row>
    <row r="481" spans="1:6" s="69" customFormat="1" ht="15.75">
      <c r="A481" s="65"/>
      <c r="B481" s="65"/>
      <c r="C481" s="66"/>
      <c r="D481" s="67"/>
      <c r="E481" s="65"/>
      <c r="F481" s="65"/>
    </row>
    <row r="482" spans="1:6" s="69" customFormat="1" ht="15.75">
      <c r="A482" s="65"/>
      <c r="B482" s="65"/>
      <c r="C482" s="66"/>
      <c r="D482" s="67"/>
      <c r="E482" s="65"/>
      <c r="F482" s="65"/>
    </row>
    <row r="483" spans="1:6" s="69" customFormat="1" ht="15.75">
      <c r="A483" s="65"/>
      <c r="B483" s="65"/>
      <c r="C483" s="66"/>
      <c r="D483" s="67"/>
      <c r="E483" s="65"/>
      <c r="F483" s="65"/>
    </row>
    <row r="484" spans="1:6" s="69" customFormat="1" ht="15.75">
      <c r="A484" s="65"/>
      <c r="B484" s="65"/>
      <c r="C484" s="66"/>
      <c r="D484" s="67"/>
      <c r="E484" s="65"/>
      <c r="F484" s="65"/>
    </row>
    <row r="485" spans="1:6" s="69" customFormat="1" ht="15.75">
      <c r="A485" s="65"/>
      <c r="B485" s="65"/>
      <c r="C485" s="66"/>
      <c r="D485" s="67"/>
      <c r="E485" s="65"/>
      <c r="F485" s="65"/>
    </row>
    <row r="486" spans="1:6" s="69" customFormat="1" ht="15.75">
      <c r="A486" s="65"/>
      <c r="B486" s="65"/>
      <c r="C486" s="66"/>
      <c r="D486" s="67"/>
      <c r="E486" s="70"/>
      <c r="F486" s="65"/>
    </row>
    <row r="487" spans="1:6" s="69" customFormat="1" ht="15.75">
      <c r="A487" s="65"/>
      <c r="B487" s="65"/>
      <c r="C487" s="66"/>
      <c r="D487" s="67"/>
      <c r="E487" s="65"/>
      <c r="F487" s="65"/>
    </row>
    <row r="488" spans="1:6" s="69" customFormat="1" ht="15.75">
      <c r="A488" s="65"/>
      <c r="B488" s="65"/>
      <c r="C488" s="66"/>
      <c r="D488" s="67"/>
      <c r="E488" s="70"/>
      <c r="F488" s="65"/>
    </row>
    <row r="489" spans="1:6" s="69" customFormat="1" ht="15.75">
      <c r="A489" s="65"/>
      <c r="B489" s="65"/>
      <c r="C489" s="66"/>
      <c r="D489" s="67"/>
      <c r="E489" s="65"/>
      <c r="F489" s="65"/>
    </row>
    <row r="490" spans="1:6" s="69" customFormat="1" ht="15.75">
      <c r="A490" s="65"/>
      <c r="B490" s="65"/>
      <c r="C490" s="66"/>
      <c r="D490" s="67"/>
      <c r="E490" s="65"/>
      <c r="F490" s="65"/>
    </row>
    <row r="491" spans="1:6" s="69" customFormat="1" ht="15.75">
      <c r="A491" s="65"/>
      <c r="B491" s="65"/>
      <c r="C491" s="66"/>
      <c r="D491" s="67"/>
      <c r="E491" s="70"/>
      <c r="F491" s="65"/>
    </row>
    <row r="492" spans="1:6" s="69" customFormat="1" ht="15.75">
      <c r="A492" s="65"/>
      <c r="B492" s="65"/>
      <c r="C492" s="66"/>
      <c r="D492" s="67"/>
      <c r="E492" s="70"/>
      <c r="F492" s="65"/>
    </row>
    <row r="493" spans="1:6" s="69" customFormat="1" ht="15.75">
      <c r="A493" s="65"/>
      <c r="B493" s="65"/>
      <c r="C493" s="66"/>
      <c r="D493" s="67"/>
      <c r="E493" s="70"/>
      <c r="F493" s="65"/>
    </row>
    <row r="494" spans="1:6" s="69" customFormat="1" ht="15.75">
      <c r="A494" s="65"/>
      <c r="B494" s="65"/>
      <c r="C494" s="66"/>
      <c r="D494" s="67"/>
      <c r="E494" s="65"/>
      <c r="F494" s="65"/>
    </row>
    <row r="495" spans="1:6" s="69" customFormat="1" ht="15.75">
      <c r="A495" s="65"/>
      <c r="B495" s="65"/>
      <c r="C495" s="66"/>
      <c r="D495" s="67"/>
      <c r="E495" s="65"/>
      <c r="F495" s="65"/>
    </row>
    <row r="496" spans="1:6" s="69" customFormat="1" ht="15.75">
      <c r="A496" s="65"/>
      <c r="B496" s="65"/>
      <c r="C496" s="66"/>
      <c r="D496" s="67"/>
      <c r="E496" s="70"/>
      <c r="F496" s="65"/>
    </row>
    <row r="497" spans="1:6" s="69" customFormat="1" ht="15.75">
      <c r="A497" s="65"/>
      <c r="B497" s="65"/>
      <c r="C497" s="66"/>
      <c r="D497" s="67"/>
      <c r="E497" s="65"/>
      <c r="F497" s="65"/>
    </row>
    <row r="498" spans="1:6" s="69" customFormat="1" ht="15.75">
      <c r="A498" s="65"/>
      <c r="B498" s="65"/>
      <c r="C498" s="66"/>
      <c r="D498" s="67"/>
      <c r="E498" s="70"/>
      <c r="F498" s="65"/>
    </row>
    <row r="499" spans="1:6" s="69" customFormat="1" ht="15.75">
      <c r="A499" s="65"/>
      <c r="B499" s="65"/>
      <c r="C499" s="66"/>
      <c r="D499" s="67"/>
      <c r="E499" s="70"/>
      <c r="F499" s="65"/>
    </row>
    <row r="500" spans="1:6" s="69" customFormat="1" ht="15.75">
      <c r="A500" s="65"/>
      <c r="B500" s="65"/>
      <c r="C500" s="66"/>
      <c r="D500" s="67"/>
      <c r="E500" s="65"/>
      <c r="F500" s="65"/>
    </row>
    <row r="501" spans="1:6" s="69" customFormat="1" ht="15.75">
      <c r="A501" s="65"/>
      <c r="B501" s="65"/>
      <c r="C501" s="66"/>
      <c r="D501" s="67"/>
      <c r="E501" s="70"/>
      <c r="F501" s="65"/>
    </row>
    <row r="502" spans="1:6" s="69" customFormat="1" ht="15.75">
      <c r="A502" s="65"/>
      <c r="B502" s="65"/>
      <c r="C502" s="66"/>
      <c r="D502" s="67"/>
      <c r="E502" s="70"/>
      <c r="F502" s="65"/>
    </row>
    <row r="503" spans="1:6" s="69" customFormat="1" ht="15.75">
      <c r="A503" s="65"/>
      <c r="B503" s="65"/>
      <c r="C503" s="66"/>
      <c r="D503" s="67"/>
      <c r="E503" s="65"/>
      <c r="F503" s="65"/>
    </row>
    <row r="504" spans="1:6" s="69" customFormat="1" ht="15.75">
      <c r="A504" s="65"/>
      <c r="B504" s="65"/>
      <c r="C504" s="66"/>
      <c r="D504" s="67"/>
      <c r="E504" s="65"/>
      <c r="F504" s="65"/>
    </row>
    <row r="505" spans="1:6" s="69" customFormat="1" ht="15.75">
      <c r="A505" s="65"/>
      <c r="B505" s="65"/>
      <c r="C505" s="66"/>
      <c r="D505" s="67"/>
      <c r="E505" s="65"/>
      <c r="F505" s="65"/>
    </row>
    <row r="506" spans="1:6" s="69" customFormat="1" ht="15.75">
      <c r="A506" s="65"/>
      <c r="B506" s="65"/>
      <c r="C506" s="66"/>
      <c r="D506" s="67"/>
      <c r="E506" s="65"/>
      <c r="F506" s="65"/>
    </row>
    <row r="507" spans="1:6" s="69" customFormat="1" ht="15.75">
      <c r="A507" s="65"/>
      <c r="B507" s="65"/>
      <c r="C507" s="66"/>
      <c r="D507" s="67"/>
      <c r="E507" s="65"/>
      <c r="F507" s="65"/>
    </row>
    <row r="508" spans="1:6" s="69" customFormat="1" ht="15.75">
      <c r="A508" s="65"/>
      <c r="B508" s="65"/>
      <c r="C508" s="66"/>
      <c r="D508" s="67"/>
      <c r="E508" s="65"/>
      <c r="F508" s="65"/>
    </row>
    <row r="509" spans="1:6" s="69" customFormat="1" ht="15.75">
      <c r="A509" s="65"/>
      <c r="B509" s="65"/>
      <c r="C509" s="66"/>
      <c r="D509" s="67"/>
      <c r="E509" s="70"/>
      <c r="F509" s="65"/>
    </row>
    <row r="510" spans="1:6" s="69" customFormat="1" ht="15.75">
      <c r="A510" s="65"/>
      <c r="B510" s="65"/>
      <c r="C510" s="66"/>
      <c r="D510" s="67"/>
      <c r="E510" s="65"/>
      <c r="F510" s="65"/>
    </row>
    <row r="511" spans="1:6" s="69" customFormat="1" ht="15.75">
      <c r="A511" s="65"/>
      <c r="B511" s="65"/>
      <c r="C511" s="66"/>
      <c r="D511" s="67"/>
      <c r="E511" s="65"/>
      <c r="F511" s="65"/>
    </row>
    <row r="512" spans="1:6" s="69" customFormat="1" ht="15.75">
      <c r="A512" s="65"/>
      <c r="B512" s="65"/>
      <c r="C512" s="66"/>
      <c r="D512" s="67"/>
      <c r="E512" s="65"/>
      <c r="F512" s="65"/>
    </row>
    <row r="513" spans="1:6" s="69" customFormat="1" ht="15.75">
      <c r="A513" s="65"/>
      <c r="B513" s="65"/>
      <c r="C513" s="66"/>
      <c r="D513" s="67"/>
      <c r="E513" s="65"/>
      <c r="F513" s="65"/>
    </row>
    <row r="514" spans="1:6" s="69" customFormat="1" ht="15.75">
      <c r="A514" s="65"/>
      <c r="B514" s="65"/>
      <c r="C514" s="66"/>
      <c r="D514" s="67"/>
      <c r="E514" s="65"/>
      <c r="F514" s="65"/>
    </row>
    <row r="515" spans="1:6" s="69" customFormat="1" ht="15.75">
      <c r="A515" s="65"/>
      <c r="B515" s="65"/>
      <c r="C515" s="66"/>
      <c r="D515" s="67"/>
      <c r="E515" s="70"/>
      <c r="F515" s="65"/>
    </row>
    <row r="516" spans="1:6" s="69" customFormat="1" ht="15.75">
      <c r="A516" s="65"/>
      <c r="B516" s="65"/>
      <c r="C516" s="66"/>
      <c r="D516" s="67"/>
      <c r="E516" s="65"/>
      <c r="F516" s="65"/>
    </row>
    <row r="517" spans="1:6" s="69" customFormat="1" ht="15.75">
      <c r="A517" s="65"/>
      <c r="B517" s="65"/>
      <c r="C517" s="66"/>
      <c r="D517" s="67"/>
      <c r="E517" s="70"/>
      <c r="F517" s="65"/>
    </row>
    <row r="518" spans="1:6" s="69" customFormat="1" ht="15.75">
      <c r="A518" s="65"/>
      <c r="B518" s="65"/>
      <c r="C518" s="66"/>
      <c r="D518" s="67"/>
      <c r="E518" s="70"/>
      <c r="F518" s="65"/>
    </row>
    <row r="519" spans="1:6" s="69" customFormat="1" ht="15.75">
      <c r="A519" s="65"/>
      <c r="B519" s="65"/>
      <c r="C519" s="66"/>
      <c r="D519" s="67"/>
      <c r="E519" s="70"/>
      <c r="F519" s="65"/>
    </row>
    <row r="520" spans="1:6" s="69" customFormat="1" ht="15.75">
      <c r="A520" s="65"/>
      <c r="B520" s="65"/>
      <c r="C520" s="66"/>
      <c r="D520" s="67"/>
      <c r="E520" s="65"/>
      <c r="F520" s="65"/>
    </row>
    <row r="521" spans="1:6" s="69" customFormat="1" ht="15.75">
      <c r="A521" s="65"/>
      <c r="B521" s="65"/>
      <c r="C521" s="66"/>
      <c r="D521" s="67"/>
      <c r="E521" s="70"/>
      <c r="F521" s="65"/>
    </row>
    <row r="522" spans="1:6" s="69" customFormat="1" ht="15.75">
      <c r="A522" s="65"/>
      <c r="B522" s="65"/>
      <c r="C522" s="66"/>
      <c r="D522" s="67"/>
      <c r="E522" s="70"/>
      <c r="F522" s="65"/>
    </row>
    <row r="523" spans="1:6" s="69" customFormat="1" ht="15.75">
      <c r="A523" s="65"/>
      <c r="B523" s="65"/>
      <c r="C523" s="66"/>
      <c r="D523" s="67"/>
      <c r="E523" s="65"/>
      <c r="F523" s="65"/>
    </row>
    <row r="524" spans="1:6" s="69" customFormat="1" ht="15.75">
      <c r="A524" s="65"/>
      <c r="B524" s="65"/>
      <c r="C524" s="66"/>
      <c r="D524" s="67"/>
      <c r="E524" s="65"/>
      <c r="F524" s="65"/>
    </row>
    <row r="525" spans="1:6" s="69" customFormat="1" ht="15.75">
      <c r="A525" s="65"/>
      <c r="B525" s="65"/>
      <c r="C525" s="66"/>
      <c r="D525" s="67"/>
      <c r="E525" s="65"/>
      <c r="F525" s="65"/>
    </row>
    <row r="526" spans="1:6" s="69" customFormat="1" ht="15.75">
      <c r="A526" s="65"/>
      <c r="B526" s="65"/>
      <c r="C526" s="66"/>
      <c r="D526" s="67"/>
      <c r="E526" s="65"/>
      <c r="F526" s="65"/>
    </row>
    <row r="527" spans="1:6" s="69" customFormat="1" ht="15.75">
      <c r="A527" s="65"/>
      <c r="B527" s="65"/>
      <c r="C527" s="66"/>
      <c r="D527" s="67"/>
      <c r="E527" s="65"/>
      <c r="F527" s="65"/>
    </row>
    <row r="528" spans="1:6" s="69" customFormat="1" ht="15.75">
      <c r="A528" s="65"/>
      <c r="B528" s="65"/>
      <c r="C528" s="66"/>
      <c r="D528" s="67"/>
      <c r="E528" s="65"/>
      <c r="F528" s="65"/>
    </row>
    <row r="529" spans="1:6" s="69" customFormat="1" ht="15.75">
      <c r="A529" s="65"/>
      <c r="B529" s="65"/>
      <c r="C529" s="66"/>
      <c r="D529" s="67"/>
      <c r="E529" s="65"/>
      <c r="F529" s="65"/>
    </row>
    <row r="530" spans="1:6" s="69" customFormat="1" ht="15.75">
      <c r="A530" s="65"/>
      <c r="B530" s="65"/>
      <c r="C530" s="66"/>
      <c r="D530" s="67"/>
      <c r="E530" s="70"/>
      <c r="F530" s="65"/>
    </row>
    <row r="531" spans="1:6" s="69" customFormat="1" ht="15.75">
      <c r="A531" s="65"/>
      <c r="B531" s="65"/>
      <c r="C531" s="66"/>
      <c r="D531" s="67"/>
      <c r="E531" s="65"/>
      <c r="F531" s="65"/>
    </row>
    <row r="532" spans="1:6" s="69" customFormat="1" ht="15.75">
      <c r="A532" s="65"/>
      <c r="B532" s="65"/>
      <c r="C532" s="66"/>
      <c r="D532" s="67"/>
      <c r="E532" s="65"/>
      <c r="F532" s="65"/>
    </row>
    <row r="533" spans="1:6" s="69" customFormat="1" ht="15.75">
      <c r="A533" s="65"/>
      <c r="B533" s="65"/>
      <c r="C533" s="66"/>
      <c r="D533" s="67"/>
      <c r="E533" s="70"/>
      <c r="F533" s="65"/>
    </row>
    <row r="534" spans="1:6" s="69" customFormat="1" ht="15.75">
      <c r="A534" s="65"/>
      <c r="B534" s="65"/>
      <c r="C534" s="66"/>
      <c r="D534" s="67"/>
      <c r="E534" s="65"/>
      <c r="F534" s="65"/>
    </row>
    <row r="535" spans="1:6" s="69" customFormat="1" ht="15.75">
      <c r="A535" s="65"/>
      <c r="B535" s="65"/>
      <c r="C535" s="66"/>
      <c r="D535" s="67"/>
      <c r="E535" s="65"/>
      <c r="F535" s="65"/>
    </row>
    <row r="536" spans="1:6" s="69" customFormat="1" ht="15.75">
      <c r="A536" s="65"/>
      <c r="B536" s="65"/>
      <c r="C536" s="66"/>
      <c r="D536" s="67"/>
      <c r="E536" s="70"/>
      <c r="F536" s="65"/>
    </row>
    <row r="537" spans="1:6" s="69" customFormat="1" ht="15.75">
      <c r="A537" s="65"/>
      <c r="B537" s="65"/>
      <c r="C537" s="66"/>
      <c r="D537" s="67"/>
      <c r="E537" s="65"/>
      <c r="F537" s="65"/>
    </row>
    <row r="538" spans="1:6" s="69" customFormat="1" ht="15.75">
      <c r="A538" s="65"/>
      <c r="B538" s="65"/>
      <c r="C538" s="66"/>
      <c r="D538" s="67"/>
      <c r="E538" s="70"/>
      <c r="F538" s="65"/>
    </row>
    <row r="539" spans="1:6" s="69" customFormat="1" ht="15.75">
      <c r="A539" s="65"/>
      <c r="B539" s="65"/>
      <c r="C539" s="66"/>
      <c r="D539" s="67"/>
      <c r="E539" s="65"/>
      <c r="F539" s="65"/>
    </row>
    <row r="540" spans="1:6" s="69" customFormat="1" ht="15.75">
      <c r="A540" s="65"/>
      <c r="B540" s="65"/>
      <c r="C540" s="66"/>
      <c r="D540" s="67"/>
      <c r="E540" s="65"/>
      <c r="F540" s="65"/>
    </row>
    <row r="541" spans="1:6" s="69" customFormat="1" ht="15.75">
      <c r="A541" s="65"/>
      <c r="B541" s="65"/>
      <c r="C541" s="66"/>
      <c r="D541" s="67"/>
      <c r="E541" s="65"/>
      <c r="F541" s="65"/>
    </row>
    <row r="542" spans="1:6" s="69" customFormat="1" ht="15.75">
      <c r="A542" s="65"/>
      <c r="B542" s="65"/>
      <c r="C542" s="66"/>
      <c r="D542" s="67"/>
      <c r="E542" s="70"/>
      <c r="F542" s="65"/>
    </row>
    <row r="543" spans="1:6" s="69" customFormat="1" ht="15.75">
      <c r="A543" s="65"/>
      <c r="B543" s="65"/>
      <c r="C543" s="66"/>
      <c r="D543" s="67"/>
      <c r="E543" s="70"/>
      <c r="F543" s="65"/>
    </row>
    <row r="544" spans="1:6" s="69" customFormat="1" ht="15.75">
      <c r="A544" s="65"/>
      <c r="B544" s="65"/>
      <c r="C544" s="66"/>
      <c r="D544" s="67"/>
      <c r="E544" s="70"/>
      <c r="F544" s="65"/>
    </row>
    <row r="545" spans="1:6" s="69" customFormat="1" ht="15.75">
      <c r="A545" s="65"/>
      <c r="B545" s="65"/>
      <c r="C545" s="66"/>
      <c r="D545" s="67"/>
      <c r="E545" s="65"/>
      <c r="F545" s="65"/>
    </row>
    <row r="546" spans="1:6" s="69" customFormat="1" ht="15.75">
      <c r="A546" s="65"/>
      <c r="B546" s="65"/>
      <c r="C546" s="66"/>
      <c r="D546" s="67"/>
      <c r="E546" s="70"/>
      <c r="F546" s="65"/>
    </row>
    <row r="547" spans="1:6" s="69" customFormat="1" ht="15.75">
      <c r="A547" s="65"/>
      <c r="B547" s="65"/>
      <c r="C547" s="66"/>
      <c r="D547" s="67"/>
      <c r="E547" s="70"/>
      <c r="F547" s="65"/>
    </row>
    <row r="548" spans="1:6" s="69" customFormat="1" ht="15.75">
      <c r="A548" s="65"/>
      <c r="B548" s="65"/>
      <c r="C548" s="66"/>
      <c r="D548" s="67"/>
      <c r="E548" s="70"/>
      <c r="F548" s="65"/>
    </row>
    <row r="549" spans="1:6" s="69" customFormat="1" ht="15.75">
      <c r="A549" s="65"/>
      <c r="B549" s="65"/>
      <c r="C549" s="66"/>
      <c r="D549" s="67"/>
      <c r="E549" s="65"/>
      <c r="F549" s="65"/>
    </row>
    <row r="550" spans="1:6" s="69" customFormat="1" ht="15.75">
      <c r="A550" s="65"/>
      <c r="B550" s="65"/>
      <c r="C550" s="66"/>
      <c r="D550" s="67"/>
      <c r="E550" s="65"/>
      <c r="F550" s="65"/>
    </row>
    <row r="551" spans="1:6" s="69" customFormat="1" ht="15.75">
      <c r="A551" s="65"/>
      <c r="B551" s="65"/>
      <c r="C551" s="66"/>
      <c r="D551" s="67"/>
      <c r="E551" s="65"/>
      <c r="F551" s="65"/>
    </row>
    <row r="552" spans="1:6" s="69" customFormat="1" ht="15.75">
      <c r="A552" s="65"/>
      <c r="B552" s="65"/>
      <c r="C552" s="66"/>
      <c r="D552" s="67"/>
      <c r="E552" s="65"/>
      <c r="F552" s="65"/>
    </row>
    <row r="553" spans="1:6" s="69" customFormat="1" ht="15.75">
      <c r="A553" s="65"/>
      <c r="B553" s="65"/>
      <c r="C553" s="66"/>
      <c r="D553" s="67"/>
      <c r="E553" s="65"/>
      <c r="F553" s="65"/>
    </row>
    <row r="554" spans="1:6" s="69" customFormat="1" ht="15.75">
      <c r="A554" s="65"/>
      <c r="B554" s="65"/>
      <c r="C554" s="66"/>
      <c r="D554" s="67"/>
      <c r="E554" s="70"/>
      <c r="F554" s="65"/>
    </row>
    <row r="555" spans="1:6" s="69" customFormat="1" ht="15.75">
      <c r="A555" s="65"/>
      <c r="B555" s="65"/>
      <c r="C555" s="66"/>
      <c r="D555" s="67"/>
      <c r="E555" s="65"/>
      <c r="F555" s="65"/>
    </row>
    <row r="556" spans="1:6" s="69" customFormat="1" ht="15.75">
      <c r="A556" s="65"/>
      <c r="B556" s="65"/>
      <c r="C556" s="66"/>
      <c r="D556" s="67"/>
      <c r="E556" s="65"/>
      <c r="F556" s="65"/>
    </row>
    <row r="557" spans="1:6" s="69" customFormat="1" ht="15.75">
      <c r="A557" s="65"/>
      <c r="B557" s="65"/>
      <c r="C557" s="66"/>
      <c r="D557" s="67"/>
      <c r="E557" s="65"/>
      <c r="F557" s="65"/>
    </row>
    <row r="558" spans="1:6" s="69" customFormat="1" ht="15.75">
      <c r="A558" s="65"/>
      <c r="B558" s="65"/>
      <c r="C558" s="66"/>
      <c r="D558" s="67"/>
      <c r="E558" s="65"/>
      <c r="F558" s="65"/>
    </row>
    <row r="559" spans="1:6" s="69" customFormat="1" ht="15.75">
      <c r="A559" s="65"/>
      <c r="B559" s="65"/>
      <c r="C559" s="66"/>
      <c r="D559" s="67"/>
      <c r="E559" s="65"/>
      <c r="F559" s="65"/>
    </row>
    <row r="560" spans="1:6" s="69" customFormat="1" ht="15.75">
      <c r="A560" s="65"/>
      <c r="B560" s="65"/>
      <c r="C560" s="66"/>
      <c r="D560" s="67"/>
      <c r="E560" s="70"/>
      <c r="F560" s="65"/>
    </row>
    <row r="561" spans="1:6" s="69" customFormat="1" ht="15.75">
      <c r="A561" s="65"/>
      <c r="B561" s="65"/>
      <c r="C561" s="66"/>
      <c r="D561" s="67"/>
      <c r="E561" s="65"/>
      <c r="F561" s="65"/>
    </row>
    <row r="562" spans="1:6" s="69" customFormat="1" ht="15.75">
      <c r="A562" s="65"/>
      <c r="B562" s="65"/>
      <c r="C562" s="66"/>
      <c r="D562" s="67"/>
      <c r="E562" s="65"/>
      <c r="F562" s="65"/>
    </row>
    <row r="563" spans="1:6" s="69" customFormat="1" ht="15.75">
      <c r="A563" s="65"/>
      <c r="B563" s="65"/>
      <c r="C563" s="66"/>
      <c r="D563" s="67"/>
      <c r="E563" s="70"/>
      <c r="F563" s="65"/>
    </row>
    <row r="564" spans="1:6" s="69" customFormat="1" ht="15.75">
      <c r="A564" s="65"/>
      <c r="B564" s="65"/>
      <c r="C564" s="66"/>
      <c r="D564" s="67"/>
      <c r="E564" s="70"/>
      <c r="F564" s="65"/>
    </row>
    <row r="565" spans="1:6" s="69" customFormat="1" ht="15.75">
      <c r="A565" s="65"/>
      <c r="B565" s="65"/>
      <c r="C565" s="66"/>
      <c r="D565" s="67"/>
      <c r="E565" s="70"/>
      <c r="F565" s="65"/>
    </row>
    <row r="566" spans="1:6" s="69" customFormat="1" ht="15.75">
      <c r="A566" s="65"/>
      <c r="B566" s="65"/>
      <c r="C566" s="66"/>
      <c r="D566" s="67"/>
      <c r="E566" s="65"/>
      <c r="F566" s="65"/>
    </row>
    <row r="567" spans="1:6" s="69" customFormat="1" ht="15.75">
      <c r="A567" s="65"/>
      <c r="B567" s="65"/>
      <c r="C567" s="66"/>
      <c r="D567" s="67"/>
      <c r="E567" s="70"/>
      <c r="F567" s="65"/>
    </row>
    <row r="568" spans="1:6" s="69" customFormat="1" ht="15.75">
      <c r="A568" s="65"/>
      <c r="B568" s="65"/>
      <c r="C568" s="66"/>
      <c r="D568" s="67"/>
      <c r="E568" s="65"/>
      <c r="F568" s="65"/>
    </row>
    <row r="569" spans="1:6" s="69" customFormat="1" ht="15.75">
      <c r="A569" s="65"/>
      <c r="B569" s="65"/>
      <c r="C569" s="66"/>
      <c r="D569" s="67"/>
      <c r="E569" s="70"/>
      <c r="F569" s="65"/>
    </row>
    <row r="570" spans="1:6" s="69" customFormat="1" ht="15.75">
      <c r="A570" s="65"/>
      <c r="B570" s="65"/>
      <c r="C570" s="66"/>
      <c r="D570" s="67"/>
      <c r="E570" s="70"/>
      <c r="F570" s="65"/>
    </row>
    <row r="571" spans="1:6" s="69" customFormat="1" ht="15.75">
      <c r="A571" s="65"/>
      <c r="B571" s="65"/>
      <c r="C571" s="66"/>
      <c r="D571" s="67"/>
      <c r="E571" s="65"/>
      <c r="F571" s="65"/>
    </row>
    <row r="572" spans="1:6" s="69" customFormat="1" ht="15.75">
      <c r="A572" s="65"/>
      <c r="B572" s="65"/>
      <c r="C572" s="66"/>
      <c r="D572" s="67"/>
      <c r="E572" s="70"/>
      <c r="F572" s="65"/>
    </row>
    <row r="573" spans="1:6" s="69" customFormat="1" ht="15.75">
      <c r="A573" s="65"/>
      <c r="B573" s="65"/>
      <c r="C573" s="66"/>
      <c r="D573" s="67"/>
      <c r="E573" s="65"/>
      <c r="F573" s="65"/>
    </row>
    <row r="574" spans="1:6" s="69" customFormat="1" ht="15.75">
      <c r="A574" s="65"/>
      <c r="B574" s="65"/>
      <c r="C574" s="66"/>
      <c r="D574" s="67"/>
      <c r="E574" s="65"/>
      <c r="F574" s="65"/>
    </row>
    <row r="575" spans="1:6" s="69" customFormat="1" ht="15.75">
      <c r="A575" s="65"/>
      <c r="B575" s="65"/>
      <c r="C575" s="66"/>
      <c r="D575" s="67"/>
      <c r="E575" s="65"/>
      <c r="F575" s="65"/>
    </row>
    <row r="576" spans="1:6" s="69" customFormat="1" ht="15.75">
      <c r="A576" s="65"/>
      <c r="B576" s="65"/>
      <c r="C576" s="66"/>
      <c r="D576" s="67"/>
      <c r="E576" s="65"/>
      <c r="F576" s="65"/>
    </row>
    <row r="577" spans="1:6" s="69" customFormat="1" ht="15.75">
      <c r="A577" s="65"/>
      <c r="B577" s="65"/>
      <c r="C577" s="66"/>
      <c r="D577" s="67"/>
      <c r="E577" s="65"/>
      <c r="F577" s="65"/>
    </row>
    <row r="578" spans="1:6" s="69" customFormat="1" ht="15.75">
      <c r="A578" s="65"/>
      <c r="B578" s="65"/>
      <c r="C578" s="66"/>
      <c r="D578" s="67"/>
      <c r="E578" s="70"/>
      <c r="F578" s="65"/>
    </row>
    <row r="579" spans="1:6" s="69" customFormat="1" ht="15.75">
      <c r="A579" s="65"/>
      <c r="B579" s="65"/>
      <c r="C579" s="66"/>
      <c r="D579" s="67"/>
      <c r="E579" s="65"/>
      <c r="F579" s="65"/>
    </row>
    <row r="580" spans="1:6" s="69" customFormat="1" ht="15.75">
      <c r="A580" s="65"/>
      <c r="B580" s="65"/>
      <c r="C580" s="66"/>
      <c r="D580" s="67"/>
      <c r="E580" s="65"/>
      <c r="F580" s="65"/>
    </row>
    <row r="581" spans="1:6" s="69" customFormat="1" ht="15.75">
      <c r="A581" s="65"/>
      <c r="B581" s="65"/>
      <c r="C581" s="66"/>
      <c r="D581" s="67"/>
      <c r="E581" s="65"/>
      <c r="F581" s="65"/>
    </row>
    <row r="582" spans="1:6" s="69" customFormat="1" ht="15.75">
      <c r="A582" s="65"/>
      <c r="B582" s="65"/>
      <c r="C582" s="66"/>
      <c r="D582" s="67"/>
      <c r="E582" s="70"/>
      <c r="F582" s="65"/>
    </row>
    <row r="583" spans="1:6" s="69" customFormat="1" ht="15.75">
      <c r="A583" s="65"/>
      <c r="B583" s="65"/>
      <c r="C583" s="66"/>
      <c r="D583" s="67"/>
      <c r="E583" s="65"/>
      <c r="F583" s="65"/>
    </row>
    <row r="584" spans="1:6" s="69" customFormat="1" ht="15.75">
      <c r="A584" s="65"/>
      <c r="B584" s="65"/>
      <c r="C584" s="66"/>
      <c r="D584" s="67"/>
      <c r="E584" s="65"/>
      <c r="F584" s="65"/>
    </row>
    <row r="585" spans="1:6" s="69" customFormat="1" ht="15.75">
      <c r="A585" s="65"/>
      <c r="B585" s="65"/>
      <c r="C585" s="66"/>
      <c r="D585" s="67"/>
      <c r="E585" s="65"/>
      <c r="F585" s="65"/>
    </row>
    <row r="586" spans="1:6" s="69" customFormat="1" ht="15.75">
      <c r="A586" s="65"/>
      <c r="B586" s="65"/>
      <c r="C586" s="66"/>
      <c r="D586" s="67"/>
      <c r="E586" s="70"/>
      <c r="F586" s="65"/>
    </row>
    <row r="587" spans="1:6" s="69" customFormat="1" ht="15.75">
      <c r="A587" s="65"/>
      <c r="B587" s="65"/>
      <c r="C587" s="66"/>
      <c r="D587" s="67"/>
      <c r="E587" s="65"/>
      <c r="F587" s="65"/>
    </row>
    <row r="588" spans="1:6" s="69" customFormat="1" ht="15.75">
      <c r="A588" s="65"/>
      <c r="B588" s="65"/>
      <c r="C588" s="66"/>
      <c r="D588" s="67"/>
      <c r="E588" s="70"/>
      <c r="F588" s="65"/>
    </row>
    <row r="589" spans="1:6" s="69" customFormat="1" ht="15.75">
      <c r="A589" s="65"/>
      <c r="B589" s="65"/>
      <c r="C589" s="66"/>
      <c r="D589" s="67"/>
      <c r="E589" s="70"/>
      <c r="F589" s="65"/>
    </row>
    <row r="590" spans="1:6" s="69" customFormat="1" ht="15.75">
      <c r="A590" s="65"/>
      <c r="B590" s="65"/>
      <c r="C590" s="66"/>
      <c r="D590" s="67"/>
      <c r="E590" s="65"/>
      <c r="F590" s="65"/>
    </row>
    <row r="591" spans="1:6" s="69" customFormat="1" ht="15.75">
      <c r="A591" s="65"/>
      <c r="B591" s="65"/>
      <c r="C591" s="66"/>
      <c r="D591" s="67"/>
      <c r="E591" s="70"/>
      <c r="F591" s="65"/>
    </row>
    <row r="592" spans="1:6" s="69" customFormat="1" ht="15.75">
      <c r="A592" s="65"/>
      <c r="B592" s="65"/>
      <c r="C592" s="66"/>
      <c r="D592" s="67"/>
      <c r="E592" s="65"/>
      <c r="F592" s="65"/>
    </row>
    <row r="593" spans="1:8" s="69" customFormat="1" ht="15.75">
      <c r="A593" s="65"/>
      <c r="B593" s="65"/>
      <c r="C593" s="66"/>
      <c r="D593" s="67"/>
      <c r="E593" s="70"/>
      <c r="F593" s="65"/>
    </row>
    <row r="594" spans="1:8" s="69" customFormat="1" ht="15.75">
      <c r="A594" s="65"/>
      <c r="B594" s="65"/>
      <c r="C594" s="66"/>
      <c r="D594" s="67"/>
      <c r="E594" s="65"/>
      <c r="F594" s="65"/>
    </row>
    <row r="595" spans="1:8" s="69" customFormat="1" ht="15.75">
      <c r="A595" s="65"/>
      <c r="B595" s="65"/>
      <c r="C595" s="66"/>
      <c r="D595" s="67"/>
      <c r="E595" s="65"/>
      <c r="F595" s="65"/>
    </row>
    <row r="596" spans="1:8" s="69" customFormat="1" ht="15.75">
      <c r="A596" s="65"/>
      <c r="B596" s="65"/>
      <c r="C596" s="66"/>
      <c r="D596" s="67"/>
      <c r="E596" s="65"/>
      <c r="F596" s="65"/>
    </row>
    <row r="597" spans="1:8" s="69" customFormat="1" ht="15.75">
      <c r="A597" s="65"/>
      <c r="B597" s="65"/>
      <c r="C597" s="66"/>
      <c r="D597" s="67"/>
      <c r="E597" s="65"/>
      <c r="F597" s="65"/>
    </row>
    <row r="598" spans="1:8" s="69" customFormat="1" ht="15.75">
      <c r="A598" s="65"/>
      <c r="B598" s="65"/>
      <c r="C598" s="66"/>
      <c r="D598" s="67"/>
      <c r="E598" s="70"/>
      <c r="F598" s="65"/>
    </row>
    <row r="599" spans="1:8" s="69" customFormat="1" ht="15.75">
      <c r="A599" s="65"/>
      <c r="B599" s="65"/>
      <c r="C599" s="66"/>
      <c r="D599" s="67"/>
      <c r="E599" s="70"/>
      <c r="F599" s="65"/>
    </row>
    <row r="600" spans="1:8" s="69" customFormat="1" ht="15.75">
      <c r="A600" s="65"/>
      <c r="B600" s="65"/>
      <c r="C600" s="66"/>
      <c r="D600" s="67"/>
      <c r="E600" s="65"/>
      <c r="F600" s="65"/>
    </row>
    <row r="601" spans="1:8" s="69" customFormat="1" ht="15.75">
      <c r="A601" s="65"/>
      <c r="B601" s="65"/>
      <c r="C601" s="66"/>
      <c r="D601" s="67"/>
      <c r="E601" s="65"/>
      <c r="F601" s="65"/>
    </row>
    <row r="602" spans="1:8" s="69" customFormat="1" ht="15.75">
      <c r="A602" s="65"/>
      <c r="B602" s="65"/>
      <c r="C602" s="66"/>
      <c r="D602" s="67"/>
      <c r="E602" s="65"/>
      <c r="F602" s="65"/>
    </row>
    <row r="603" spans="1:8" s="69" customFormat="1" ht="15.75">
      <c r="A603" s="65"/>
      <c r="B603" s="65"/>
      <c r="C603" s="66"/>
      <c r="D603" s="67"/>
      <c r="E603" s="65"/>
      <c r="F603" s="65"/>
      <c r="G603" s="72"/>
      <c r="H603" s="68"/>
    </row>
    <row r="604" spans="1:8" s="69" customFormat="1" ht="15.75">
      <c r="A604" s="65"/>
      <c r="B604" s="65"/>
      <c r="C604" s="66"/>
      <c r="D604" s="67"/>
      <c r="E604" s="70"/>
      <c r="F604" s="65"/>
      <c r="G604" s="72"/>
      <c r="H604" s="68"/>
    </row>
    <row r="605" spans="1:8" s="69" customFormat="1" ht="15.75">
      <c r="A605" s="65"/>
      <c r="B605" s="65"/>
      <c r="C605" s="66"/>
      <c r="D605" s="67"/>
      <c r="E605" s="70"/>
      <c r="F605" s="65"/>
      <c r="G605" s="72"/>
      <c r="H605" s="68"/>
    </row>
    <row r="606" spans="1:8" s="69" customFormat="1" ht="15.75">
      <c r="A606" s="65"/>
      <c r="B606" s="65"/>
      <c r="C606" s="66"/>
      <c r="D606" s="67"/>
      <c r="E606" s="65"/>
      <c r="F606" s="65"/>
      <c r="G606" s="72"/>
      <c r="H606" s="68"/>
    </row>
    <row r="607" spans="1:8" s="69" customFormat="1" ht="15.75">
      <c r="A607" s="65"/>
      <c r="B607" s="65"/>
      <c r="C607" s="66"/>
      <c r="D607" s="67"/>
      <c r="E607" s="70"/>
      <c r="F607" s="65"/>
      <c r="G607" s="72"/>
      <c r="H607" s="68"/>
    </row>
    <row r="608" spans="1:8" s="69" customFormat="1" ht="15.75">
      <c r="A608" s="65"/>
      <c r="B608" s="65"/>
      <c r="C608" s="66"/>
      <c r="D608" s="67"/>
      <c r="E608" s="65"/>
      <c r="F608" s="65"/>
      <c r="G608" s="72"/>
      <c r="H608" s="68"/>
    </row>
    <row r="609" spans="1:8" s="69" customFormat="1" ht="15.75">
      <c r="A609" s="65"/>
      <c r="B609" s="65"/>
      <c r="C609" s="66"/>
      <c r="D609" s="67"/>
      <c r="E609" s="65"/>
      <c r="F609" s="65"/>
      <c r="G609" s="72"/>
      <c r="H609" s="68"/>
    </row>
    <row r="610" spans="1:8" s="69" customFormat="1" ht="15.75">
      <c r="A610" s="65"/>
      <c r="B610" s="65"/>
      <c r="C610" s="66"/>
      <c r="D610" s="67"/>
      <c r="E610" s="65"/>
      <c r="F610" s="65"/>
      <c r="G610" s="72"/>
      <c r="H610" s="68"/>
    </row>
    <row r="611" spans="1:8" s="69" customFormat="1" ht="15.75">
      <c r="A611" s="65"/>
      <c r="B611" s="65"/>
      <c r="C611" s="66"/>
      <c r="D611" s="66"/>
      <c r="E611" s="73"/>
      <c r="F611" s="65"/>
    </row>
    <row r="612" spans="1:8" s="69" customFormat="1" ht="15.75">
      <c r="A612" s="65"/>
      <c r="B612" s="65"/>
      <c r="C612" s="66"/>
      <c r="D612" s="66"/>
      <c r="E612" s="73"/>
      <c r="F612" s="65"/>
    </row>
    <row r="613" spans="1:8" s="69" customFormat="1" ht="15.75">
      <c r="A613" s="65"/>
      <c r="B613" s="65"/>
      <c r="C613" s="66"/>
      <c r="D613" s="66"/>
      <c r="E613" s="73"/>
      <c r="F613" s="65"/>
    </row>
    <row r="614" spans="1:8" s="69" customFormat="1" ht="15.75">
      <c r="A614" s="65"/>
      <c r="B614" s="65"/>
      <c r="C614" s="66"/>
      <c r="D614" s="66"/>
      <c r="E614" s="73"/>
      <c r="F614" s="65"/>
    </row>
    <row r="615" spans="1:8" s="69" customFormat="1" ht="15.75">
      <c r="A615" s="65"/>
      <c r="B615" s="65"/>
      <c r="C615" s="66"/>
      <c r="D615" s="66"/>
      <c r="E615" s="73"/>
      <c r="F615" s="65"/>
    </row>
    <row r="616" spans="1:8" s="69" customFormat="1" ht="15.75">
      <c r="A616" s="65"/>
      <c r="B616" s="65"/>
      <c r="C616" s="66"/>
      <c r="D616" s="66"/>
      <c r="E616" s="73"/>
      <c r="F616" s="65"/>
    </row>
    <row r="617" spans="1:8" s="69" customFormat="1" ht="15.75">
      <c r="A617" s="65"/>
      <c r="B617" s="65"/>
      <c r="C617" s="66"/>
      <c r="D617" s="66"/>
      <c r="E617" s="73"/>
      <c r="F617" s="65"/>
    </row>
    <row r="618" spans="1:8" s="69" customFormat="1" ht="15.75">
      <c r="A618" s="65"/>
      <c r="B618" s="65"/>
      <c r="C618" s="66"/>
      <c r="D618" s="66"/>
      <c r="E618" s="73"/>
      <c r="F618" s="65"/>
    </row>
    <row r="619" spans="1:8" s="69" customFormat="1" ht="15.75">
      <c r="A619" s="65"/>
      <c r="B619" s="65"/>
      <c r="C619" s="66"/>
      <c r="D619" s="66"/>
      <c r="E619" s="73"/>
      <c r="F619" s="65"/>
    </row>
    <row r="620" spans="1:8" s="69" customFormat="1" ht="15.75">
      <c r="A620" s="65"/>
      <c r="B620" s="65"/>
      <c r="C620" s="66"/>
      <c r="D620" s="66"/>
      <c r="E620" s="73"/>
      <c r="F620" s="65"/>
    </row>
    <row r="621" spans="1:8" s="69" customFormat="1" ht="15.75">
      <c r="A621" s="65"/>
      <c r="B621" s="65"/>
      <c r="C621" s="66"/>
      <c r="D621" s="66"/>
      <c r="E621" s="73"/>
      <c r="F621" s="65"/>
    </row>
    <row r="622" spans="1:8" s="69" customFormat="1" ht="15.75">
      <c r="A622" s="65"/>
      <c r="B622" s="65"/>
      <c r="C622" s="66"/>
      <c r="D622" s="66"/>
      <c r="E622" s="73"/>
      <c r="F622" s="65"/>
    </row>
    <row r="623" spans="1:8" s="69" customFormat="1" ht="15.75">
      <c r="A623" s="65"/>
      <c r="B623" s="65"/>
      <c r="C623" s="66"/>
      <c r="D623" s="66"/>
      <c r="E623" s="73"/>
      <c r="F623" s="65"/>
    </row>
    <row r="624" spans="1:8" s="69" customFormat="1" ht="15.75">
      <c r="A624" s="65"/>
      <c r="B624" s="65"/>
      <c r="C624" s="66"/>
      <c r="D624" s="66"/>
      <c r="E624" s="73"/>
      <c r="F624" s="65"/>
    </row>
    <row r="625" spans="1:6" s="69" customFormat="1" ht="15.75">
      <c r="A625" s="65"/>
      <c r="B625" s="65"/>
      <c r="C625" s="66"/>
      <c r="D625" s="66"/>
      <c r="E625" s="73"/>
      <c r="F625" s="65"/>
    </row>
    <row r="626" spans="1:6" s="69" customFormat="1" ht="15.75">
      <c r="A626" s="65"/>
      <c r="B626" s="65"/>
      <c r="C626" s="66"/>
      <c r="D626" s="66"/>
      <c r="E626" s="73"/>
      <c r="F626" s="65"/>
    </row>
    <row r="627" spans="1:6" s="69" customFormat="1" ht="15.75">
      <c r="A627" s="65"/>
      <c r="B627" s="65"/>
      <c r="C627" s="66"/>
      <c r="D627" s="66"/>
      <c r="E627" s="73"/>
      <c r="F627" s="65"/>
    </row>
    <row r="628" spans="1:6" s="69" customFormat="1" ht="15.75">
      <c r="A628" s="65"/>
      <c r="B628" s="65"/>
      <c r="C628" s="66"/>
      <c r="D628" s="66"/>
      <c r="E628" s="73"/>
      <c r="F628" s="65"/>
    </row>
    <row r="629" spans="1:6" s="69" customFormat="1" ht="15.75">
      <c r="A629" s="65"/>
      <c r="B629" s="65"/>
      <c r="C629" s="66"/>
      <c r="D629" s="66"/>
      <c r="E629" s="73"/>
      <c r="F629" s="65"/>
    </row>
    <row r="630" spans="1:6" s="69" customFormat="1" ht="15.75">
      <c r="A630" s="65"/>
      <c r="B630" s="65"/>
      <c r="C630" s="66"/>
      <c r="D630" s="66"/>
      <c r="E630" s="73"/>
      <c r="F630" s="65"/>
    </row>
    <row r="631" spans="1:6" s="69" customFormat="1" ht="15.75">
      <c r="A631" s="65"/>
      <c r="B631" s="65"/>
      <c r="C631" s="66"/>
      <c r="D631" s="66"/>
      <c r="E631" s="73"/>
      <c r="F631" s="65"/>
    </row>
    <row r="632" spans="1:6" s="69" customFormat="1" ht="15.75">
      <c r="A632" s="65"/>
      <c r="B632" s="65"/>
      <c r="C632" s="66"/>
      <c r="D632" s="66"/>
      <c r="E632" s="73"/>
      <c r="F632" s="65"/>
    </row>
    <row r="633" spans="1:6" s="69" customFormat="1" ht="15.75">
      <c r="A633" s="65"/>
      <c r="B633" s="65"/>
      <c r="C633" s="66"/>
      <c r="D633" s="66"/>
      <c r="E633" s="73"/>
      <c r="F633" s="65"/>
    </row>
    <row r="634" spans="1:6" s="69" customFormat="1" ht="15.75">
      <c r="A634" s="65"/>
      <c r="B634" s="65"/>
      <c r="C634" s="66"/>
      <c r="D634" s="66"/>
      <c r="E634" s="73"/>
      <c r="F634" s="65"/>
    </row>
    <row r="635" spans="1:6" s="69" customFormat="1" ht="15.75">
      <c r="A635" s="65"/>
      <c r="B635" s="65"/>
      <c r="C635" s="66"/>
      <c r="D635" s="66"/>
      <c r="E635" s="73"/>
      <c r="F635" s="65"/>
    </row>
    <row r="636" spans="1:6" s="69" customFormat="1" ht="15.75">
      <c r="A636" s="65"/>
      <c r="B636" s="65"/>
      <c r="C636" s="66"/>
      <c r="D636" s="66"/>
      <c r="E636" s="73"/>
      <c r="F636" s="65"/>
    </row>
    <row r="637" spans="1:6" s="69" customFormat="1" ht="15.75">
      <c r="A637" s="65"/>
      <c r="B637" s="65"/>
      <c r="C637" s="66"/>
      <c r="D637" s="66"/>
      <c r="E637" s="73"/>
      <c r="F637" s="65"/>
    </row>
    <row r="638" spans="1:6" s="69" customFormat="1" ht="15.75">
      <c r="A638" s="65"/>
      <c r="B638" s="65"/>
      <c r="C638" s="66"/>
      <c r="D638" s="66"/>
      <c r="E638" s="73"/>
      <c r="F638" s="65"/>
    </row>
    <row r="639" spans="1:6" s="69" customFormat="1" ht="15.75">
      <c r="A639" s="65"/>
      <c r="B639" s="65"/>
      <c r="C639" s="66"/>
      <c r="D639" s="66"/>
      <c r="E639" s="73"/>
      <c r="F639" s="65"/>
    </row>
    <row r="640" spans="1:6" s="69" customFormat="1" ht="15.75">
      <c r="A640" s="65"/>
      <c r="B640" s="65"/>
      <c r="C640" s="66"/>
      <c r="D640" s="66"/>
      <c r="E640" s="73"/>
      <c r="F640" s="65"/>
    </row>
    <row r="641" spans="1:6" s="69" customFormat="1" ht="15.75">
      <c r="A641" s="65"/>
      <c r="B641" s="65"/>
      <c r="C641" s="66"/>
      <c r="D641" s="66"/>
      <c r="E641" s="73"/>
      <c r="F641" s="65"/>
    </row>
    <row r="642" spans="1:6" s="69" customFormat="1" ht="15.75">
      <c r="A642" s="65"/>
      <c r="B642" s="65"/>
      <c r="C642" s="66"/>
      <c r="D642" s="66"/>
      <c r="E642" s="73"/>
      <c r="F642" s="65"/>
    </row>
    <row r="643" spans="1:6" s="69" customFormat="1" ht="15.75">
      <c r="A643" s="65"/>
      <c r="B643" s="65"/>
      <c r="C643" s="66"/>
      <c r="D643" s="66"/>
      <c r="E643" s="73"/>
      <c r="F643" s="65"/>
    </row>
    <row r="644" spans="1:6" s="69" customFormat="1" ht="15.75">
      <c r="A644" s="65"/>
      <c r="B644" s="65"/>
      <c r="C644" s="66"/>
      <c r="D644" s="66"/>
      <c r="E644" s="73"/>
      <c r="F644" s="65"/>
    </row>
    <row r="645" spans="1:6" s="69" customFormat="1" ht="15.75">
      <c r="A645" s="65"/>
      <c r="B645" s="65"/>
      <c r="C645" s="66"/>
      <c r="D645" s="66"/>
      <c r="E645" s="73"/>
      <c r="F645" s="65"/>
    </row>
    <row r="646" spans="1:6" s="69" customFormat="1" ht="15.75">
      <c r="A646" s="65"/>
      <c r="B646" s="65"/>
      <c r="C646" s="66"/>
      <c r="D646" s="66"/>
      <c r="E646" s="73"/>
      <c r="F646" s="65"/>
    </row>
    <row r="647" spans="1:6" s="69" customFormat="1" ht="15.75">
      <c r="A647" s="65"/>
      <c r="B647" s="65"/>
      <c r="C647" s="66"/>
      <c r="D647" s="66"/>
      <c r="E647" s="73"/>
      <c r="F647" s="65"/>
    </row>
    <row r="648" spans="1:6" s="69" customFormat="1" ht="15.75">
      <c r="A648" s="65"/>
      <c r="B648" s="65"/>
      <c r="C648" s="66"/>
      <c r="D648" s="66"/>
      <c r="E648" s="73"/>
      <c r="F648" s="65"/>
    </row>
    <row r="649" spans="1:6" s="69" customFormat="1" ht="15.75">
      <c r="A649" s="65"/>
      <c r="B649" s="65"/>
      <c r="C649" s="66"/>
      <c r="D649" s="66"/>
      <c r="E649" s="73"/>
      <c r="F649" s="65"/>
    </row>
    <row r="650" spans="1:6" s="69" customFormat="1" ht="15.75">
      <c r="A650" s="65"/>
      <c r="B650" s="65"/>
      <c r="C650" s="66"/>
      <c r="D650" s="66"/>
      <c r="E650" s="73"/>
      <c r="F650" s="65"/>
    </row>
    <row r="651" spans="1:6" s="69" customFormat="1" ht="15.75">
      <c r="A651" s="65"/>
      <c r="B651" s="65"/>
      <c r="C651" s="66"/>
      <c r="D651" s="66"/>
      <c r="E651" s="73"/>
      <c r="F651" s="65"/>
    </row>
    <row r="652" spans="1:6" s="69" customFormat="1" ht="15.75">
      <c r="A652" s="65"/>
      <c r="B652" s="65"/>
      <c r="C652" s="66"/>
      <c r="D652" s="66"/>
      <c r="E652" s="73"/>
      <c r="F652" s="65"/>
    </row>
    <row r="653" spans="1:6" s="69" customFormat="1" ht="15.75">
      <c r="A653" s="65"/>
      <c r="B653" s="65"/>
      <c r="C653" s="66"/>
      <c r="D653" s="66"/>
      <c r="E653" s="73"/>
      <c r="F653" s="65"/>
    </row>
    <row r="654" spans="1:6" s="69" customFormat="1" ht="15.75">
      <c r="A654" s="65"/>
      <c r="B654" s="65"/>
      <c r="C654" s="66"/>
      <c r="D654" s="66"/>
      <c r="E654" s="73"/>
      <c r="F654" s="65"/>
    </row>
    <row r="655" spans="1:6" s="69" customFormat="1" ht="15.75">
      <c r="A655" s="65"/>
      <c r="B655" s="65"/>
      <c r="C655" s="66"/>
      <c r="D655" s="66"/>
      <c r="E655" s="73"/>
      <c r="F655" s="65"/>
    </row>
    <row r="656" spans="1:6" s="69" customFormat="1" ht="15.75">
      <c r="A656" s="65"/>
      <c r="B656" s="65"/>
      <c r="C656" s="66"/>
      <c r="D656" s="66"/>
      <c r="E656" s="73"/>
      <c r="F656" s="65"/>
    </row>
    <row r="657" spans="1:6" s="69" customFormat="1" ht="15.75">
      <c r="A657" s="65"/>
      <c r="B657" s="65"/>
      <c r="C657" s="66"/>
      <c r="D657" s="66"/>
      <c r="E657" s="73"/>
      <c r="F657" s="65"/>
    </row>
    <row r="658" spans="1:6" s="69" customFormat="1" ht="15.75">
      <c r="A658" s="65"/>
      <c r="B658" s="65"/>
      <c r="C658" s="66"/>
      <c r="D658" s="66"/>
      <c r="E658" s="73"/>
      <c r="F658" s="65"/>
    </row>
    <row r="659" spans="1:6" s="69" customFormat="1" ht="15.75">
      <c r="A659" s="65"/>
      <c r="B659" s="65"/>
      <c r="C659" s="66"/>
      <c r="D659" s="66"/>
      <c r="E659" s="73"/>
      <c r="F659" s="65"/>
    </row>
    <row r="660" spans="1:6" s="69" customFormat="1" ht="15.75">
      <c r="A660" s="65"/>
      <c r="B660" s="65"/>
      <c r="C660" s="66"/>
      <c r="D660" s="66"/>
      <c r="E660" s="73"/>
      <c r="F660" s="65"/>
    </row>
    <row r="661" spans="1:6" s="69" customFormat="1" ht="15.75">
      <c r="A661" s="65"/>
      <c r="B661" s="65"/>
      <c r="C661" s="66"/>
      <c r="D661" s="66"/>
      <c r="E661" s="73"/>
      <c r="F661" s="65"/>
    </row>
    <row r="662" spans="1:6" s="69" customFormat="1" ht="15.75">
      <c r="A662" s="65"/>
      <c r="B662" s="65"/>
      <c r="C662" s="66"/>
      <c r="D662" s="66"/>
      <c r="E662" s="73"/>
      <c r="F662" s="65"/>
    </row>
    <row r="663" spans="1:6" s="69" customFormat="1" ht="15.75">
      <c r="A663" s="65"/>
      <c r="B663" s="65"/>
      <c r="C663" s="66"/>
      <c r="D663" s="66"/>
      <c r="E663" s="73"/>
      <c r="F663" s="65"/>
    </row>
    <row r="664" spans="1:6" s="69" customFormat="1" ht="15.75">
      <c r="A664" s="65"/>
      <c r="B664" s="65"/>
      <c r="C664" s="66"/>
      <c r="D664" s="66"/>
      <c r="E664" s="73"/>
      <c r="F664" s="65"/>
    </row>
    <row r="665" spans="1:6" s="69" customFormat="1" ht="15.75">
      <c r="A665" s="65"/>
      <c r="B665" s="65"/>
      <c r="C665" s="66"/>
      <c r="D665" s="66"/>
      <c r="E665" s="73"/>
      <c r="F665" s="65"/>
    </row>
    <row r="666" spans="1:6" s="69" customFormat="1" ht="15.75">
      <c r="A666" s="65"/>
      <c r="B666" s="65"/>
      <c r="C666" s="66"/>
      <c r="D666" s="66"/>
      <c r="E666" s="73"/>
      <c r="F666" s="65"/>
    </row>
    <row r="667" spans="1:6" s="77" customFormat="1">
      <c r="A667" s="74"/>
      <c r="B667" s="74"/>
      <c r="C667" s="75"/>
      <c r="D667" s="75"/>
      <c r="E667" s="76"/>
      <c r="F667" s="74"/>
    </row>
    <row r="668" spans="1:6" s="77" customFormat="1">
      <c r="A668" s="74"/>
      <c r="B668" s="74"/>
      <c r="C668" s="75"/>
      <c r="D668" s="75"/>
      <c r="E668" s="76"/>
      <c r="F668" s="74"/>
    </row>
    <row r="669" spans="1:6" s="77" customFormat="1">
      <c r="A669" s="74"/>
      <c r="B669" s="74"/>
      <c r="C669" s="75"/>
      <c r="D669" s="75"/>
      <c r="E669" s="76"/>
      <c r="F669" s="74"/>
    </row>
    <row r="670" spans="1:6" s="77" customFormat="1">
      <c r="A670" s="74"/>
      <c r="B670" s="74"/>
      <c r="C670" s="75"/>
      <c r="D670" s="75"/>
      <c r="E670" s="76"/>
      <c r="F670" s="74"/>
    </row>
    <row r="671" spans="1:6" s="77" customFormat="1">
      <c r="A671" s="74"/>
      <c r="B671" s="74"/>
      <c r="C671" s="75"/>
      <c r="D671" s="75"/>
      <c r="E671" s="76"/>
      <c r="F671" s="74"/>
    </row>
    <row r="672" spans="1:6" s="77" customFormat="1">
      <c r="A672" s="74"/>
      <c r="B672" s="74"/>
      <c r="C672" s="75"/>
      <c r="D672" s="75"/>
      <c r="E672" s="76"/>
      <c r="F672" s="74"/>
    </row>
    <row r="673" spans="1:6" s="77" customFormat="1">
      <c r="A673" s="74"/>
      <c r="B673" s="74"/>
      <c r="C673" s="75"/>
      <c r="D673" s="75"/>
      <c r="E673" s="76"/>
      <c r="F673" s="74"/>
    </row>
    <row r="674" spans="1:6" s="77" customFormat="1">
      <c r="A674" s="74"/>
      <c r="B674" s="74"/>
      <c r="C674" s="75"/>
      <c r="D674" s="75"/>
      <c r="E674" s="76"/>
      <c r="F674" s="74"/>
    </row>
    <row r="675" spans="1:6" s="77" customFormat="1">
      <c r="A675" s="74"/>
      <c r="B675" s="74"/>
      <c r="C675" s="75"/>
      <c r="D675" s="75"/>
      <c r="E675" s="76"/>
      <c r="F675" s="74"/>
    </row>
    <row r="676" spans="1:6" s="77" customFormat="1">
      <c r="A676" s="74"/>
      <c r="B676" s="74"/>
      <c r="C676" s="75"/>
      <c r="D676" s="75"/>
      <c r="E676" s="76"/>
      <c r="F676" s="74"/>
    </row>
    <row r="677" spans="1:6" s="77" customFormat="1">
      <c r="A677" s="74"/>
      <c r="B677" s="74"/>
      <c r="C677" s="75"/>
      <c r="D677" s="75"/>
      <c r="E677" s="76"/>
      <c r="F677" s="74"/>
    </row>
    <row r="678" spans="1:6" s="77" customFormat="1">
      <c r="A678" s="74"/>
      <c r="B678" s="74"/>
      <c r="C678" s="75"/>
      <c r="D678" s="75"/>
      <c r="E678" s="76"/>
      <c r="F678" s="74"/>
    </row>
    <row r="679" spans="1:6" s="77" customFormat="1">
      <c r="A679" s="74"/>
      <c r="B679" s="74"/>
      <c r="C679" s="75"/>
      <c r="D679" s="75"/>
      <c r="E679" s="76"/>
      <c r="F679" s="74"/>
    </row>
    <row r="680" spans="1:6" s="77" customFormat="1">
      <c r="A680" s="74"/>
      <c r="B680" s="74"/>
      <c r="C680" s="75"/>
      <c r="D680" s="75"/>
      <c r="E680" s="76"/>
      <c r="F680" s="74"/>
    </row>
    <row r="681" spans="1:6" s="77" customFormat="1">
      <c r="A681" s="74"/>
      <c r="B681" s="74"/>
      <c r="C681" s="75"/>
      <c r="D681" s="75"/>
      <c r="E681" s="78"/>
      <c r="F681" s="74"/>
    </row>
    <row r="682" spans="1:6" s="77" customFormat="1">
      <c r="A682" s="74"/>
      <c r="B682" s="74"/>
      <c r="C682" s="75"/>
      <c r="D682" s="75"/>
      <c r="E682" s="78"/>
      <c r="F682" s="74"/>
    </row>
    <row r="683" spans="1:6" s="77" customFormat="1">
      <c r="A683" s="74"/>
      <c r="B683" s="74"/>
      <c r="C683" s="75"/>
      <c r="D683" s="75"/>
      <c r="E683" s="78"/>
      <c r="F683" s="74"/>
    </row>
    <row r="684" spans="1:6" s="77" customFormat="1">
      <c r="A684" s="74"/>
      <c r="B684" s="74"/>
      <c r="C684" s="75"/>
      <c r="D684" s="75"/>
      <c r="E684" s="78"/>
      <c r="F684" s="74"/>
    </row>
    <row r="685" spans="1:6" s="77" customFormat="1">
      <c r="A685" s="74"/>
      <c r="B685" s="74"/>
      <c r="C685" s="75"/>
      <c r="D685" s="75"/>
      <c r="E685" s="78"/>
      <c r="F685" s="74"/>
    </row>
    <row r="686" spans="1:6" s="77" customFormat="1">
      <c r="A686" s="74"/>
      <c r="B686" s="74"/>
      <c r="C686" s="75"/>
      <c r="D686" s="75"/>
      <c r="E686" s="78"/>
      <c r="F686" s="74"/>
    </row>
    <row r="687" spans="1:6" s="77" customFormat="1">
      <c r="A687" s="74"/>
      <c r="B687" s="74"/>
      <c r="C687" s="75"/>
      <c r="D687" s="75"/>
      <c r="E687" s="78"/>
      <c r="F687" s="74"/>
    </row>
    <row r="688" spans="1:6" s="77" customFormat="1">
      <c r="A688" s="74"/>
      <c r="B688" s="74"/>
      <c r="C688" s="75"/>
      <c r="D688" s="75"/>
      <c r="E688" s="78"/>
      <c r="F688" s="74"/>
    </row>
    <row r="689" spans="1:6" s="77" customFormat="1">
      <c r="A689" s="74"/>
      <c r="B689" s="74"/>
      <c r="C689" s="75"/>
      <c r="D689" s="75"/>
      <c r="E689" s="78"/>
      <c r="F689" s="74"/>
    </row>
    <row r="690" spans="1:6" s="77" customFormat="1">
      <c r="A690" s="74"/>
      <c r="B690" s="74"/>
      <c r="C690" s="75"/>
      <c r="D690" s="75"/>
      <c r="E690" s="78"/>
      <c r="F690" s="74"/>
    </row>
    <row r="691" spans="1:6" s="77" customFormat="1">
      <c r="A691" s="74"/>
      <c r="B691" s="74"/>
      <c r="C691" s="75"/>
      <c r="D691" s="75"/>
      <c r="E691" s="78"/>
      <c r="F691" s="74"/>
    </row>
    <row r="692" spans="1:6" s="77" customFormat="1">
      <c r="A692" s="74"/>
      <c r="B692" s="74"/>
      <c r="C692" s="75"/>
      <c r="D692" s="75"/>
      <c r="E692" s="78"/>
      <c r="F692" s="74"/>
    </row>
    <row r="693" spans="1:6" s="77" customFormat="1">
      <c r="A693" s="74"/>
      <c r="B693" s="74"/>
      <c r="C693" s="75"/>
      <c r="D693" s="75"/>
      <c r="E693" s="78"/>
      <c r="F693" s="74"/>
    </row>
    <row r="694" spans="1:6" s="77" customFormat="1">
      <c r="A694" s="74"/>
      <c r="B694" s="74"/>
      <c r="C694" s="75"/>
      <c r="D694" s="75"/>
      <c r="E694" s="78"/>
      <c r="F694" s="74"/>
    </row>
    <row r="695" spans="1:6" s="77" customFormat="1">
      <c r="A695" s="74"/>
      <c r="B695" s="74"/>
      <c r="C695" s="75"/>
      <c r="D695" s="75"/>
      <c r="E695" s="78"/>
      <c r="F695" s="74"/>
    </row>
    <row r="696" spans="1:6" s="77" customFormat="1">
      <c r="A696" s="74"/>
      <c r="B696" s="74"/>
      <c r="C696" s="75"/>
      <c r="D696" s="75"/>
      <c r="E696" s="78"/>
      <c r="F696" s="74"/>
    </row>
    <row r="697" spans="1:6" s="77" customFormat="1">
      <c r="A697" s="74"/>
      <c r="B697" s="74"/>
      <c r="C697" s="75"/>
      <c r="D697" s="75"/>
      <c r="E697" s="78"/>
      <c r="F697" s="74"/>
    </row>
    <row r="698" spans="1:6" s="77" customFormat="1">
      <c r="A698" s="74"/>
      <c r="B698" s="74"/>
      <c r="C698" s="75"/>
      <c r="D698" s="75"/>
      <c r="E698" s="78"/>
      <c r="F698" s="74"/>
    </row>
    <row r="699" spans="1:6" s="77" customFormat="1">
      <c r="A699" s="74"/>
      <c r="B699" s="74"/>
      <c r="C699" s="75"/>
      <c r="D699" s="75"/>
      <c r="E699" s="78"/>
      <c r="F699" s="74"/>
    </row>
    <row r="700" spans="1:6" s="77" customFormat="1">
      <c r="A700" s="74"/>
      <c r="B700" s="74"/>
      <c r="C700" s="75"/>
      <c r="D700" s="75"/>
      <c r="E700" s="78"/>
      <c r="F700" s="74"/>
    </row>
    <row r="701" spans="1:6" s="77" customFormat="1">
      <c r="A701" s="74"/>
      <c r="B701" s="74"/>
      <c r="C701" s="75"/>
      <c r="D701" s="75"/>
      <c r="E701" s="78"/>
      <c r="F701" s="74"/>
    </row>
    <row r="702" spans="1:6" s="77" customFormat="1">
      <c r="A702" s="74"/>
      <c r="B702" s="74"/>
      <c r="C702" s="75"/>
      <c r="D702" s="75"/>
      <c r="E702" s="78"/>
      <c r="F702" s="74"/>
    </row>
    <row r="703" spans="1:6" s="77" customFormat="1">
      <c r="A703" s="74"/>
      <c r="B703" s="74"/>
      <c r="C703" s="75"/>
      <c r="D703" s="75"/>
      <c r="E703" s="78"/>
      <c r="F703" s="74"/>
    </row>
    <row r="704" spans="1:6" s="77" customFormat="1">
      <c r="A704" s="74"/>
      <c r="B704" s="74"/>
      <c r="C704" s="75"/>
      <c r="D704" s="75"/>
      <c r="E704" s="78"/>
      <c r="F704" s="74"/>
    </row>
    <row r="705" spans="1:6" s="77" customFormat="1">
      <c r="A705" s="74"/>
      <c r="B705" s="74"/>
      <c r="C705" s="75"/>
      <c r="D705" s="75"/>
      <c r="E705" s="78"/>
      <c r="F705" s="74"/>
    </row>
    <row r="706" spans="1:6" s="77" customFormat="1">
      <c r="A706" s="74"/>
      <c r="B706" s="74"/>
      <c r="C706" s="75"/>
      <c r="D706" s="75"/>
      <c r="E706" s="78"/>
      <c r="F706" s="74"/>
    </row>
    <row r="707" spans="1:6" s="77" customFormat="1">
      <c r="A707" s="74"/>
      <c r="B707" s="74"/>
      <c r="C707" s="75"/>
      <c r="D707" s="75"/>
      <c r="E707" s="78"/>
      <c r="F707" s="74"/>
    </row>
    <row r="708" spans="1:6" s="77" customFormat="1">
      <c r="A708" s="74"/>
      <c r="B708" s="74"/>
      <c r="C708" s="75"/>
      <c r="D708" s="75"/>
      <c r="E708" s="78"/>
      <c r="F708" s="74"/>
    </row>
    <row r="709" spans="1:6" s="77" customFormat="1">
      <c r="A709" s="74"/>
      <c r="B709" s="74"/>
      <c r="C709" s="75"/>
      <c r="D709" s="75"/>
      <c r="E709" s="78"/>
      <c r="F709" s="74"/>
    </row>
    <row r="710" spans="1:6" s="77" customFormat="1">
      <c r="A710" s="74"/>
      <c r="B710" s="74"/>
      <c r="C710" s="75"/>
      <c r="D710" s="75"/>
      <c r="E710" s="78"/>
      <c r="F710" s="74"/>
    </row>
    <row r="711" spans="1:6" s="77" customFormat="1">
      <c r="A711" s="74"/>
      <c r="B711" s="74"/>
      <c r="C711" s="75"/>
      <c r="D711" s="75"/>
      <c r="E711" s="78"/>
      <c r="F711" s="74"/>
    </row>
    <row r="712" spans="1:6" s="77" customFormat="1">
      <c r="A712" s="74"/>
      <c r="B712" s="74"/>
      <c r="C712" s="75"/>
      <c r="D712" s="75"/>
      <c r="E712" s="78"/>
      <c r="F712" s="74"/>
    </row>
    <row r="713" spans="1:6" s="77" customFormat="1">
      <c r="A713" s="74"/>
      <c r="B713" s="74"/>
      <c r="C713" s="75"/>
      <c r="D713" s="75"/>
      <c r="E713" s="78"/>
      <c r="F713" s="74"/>
    </row>
    <row r="714" spans="1:6" s="77" customFormat="1">
      <c r="A714" s="74"/>
      <c r="B714" s="74"/>
      <c r="C714" s="75"/>
      <c r="D714" s="75"/>
      <c r="E714" s="78"/>
      <c r="F714" s="74"/>
    </row>
    <row r="715" spans="1:6" s="77" customFormat="1">
      <c r="A715" s="74"/>
      <c r="B715" s="74"/>
      <c r="C715" s="75"/>
      <c r="D715" s="75"/>
      <c r="E715" s="78"/>
      <c r="F715" s="74"/>
    </row>
    <row r="716" spans="1:6" s="77" customFormat="1">
      <c r="A716" s="74"/>
      <c r="B716" s="74"/>
      <c r="C716" s="75"/>
      <c r="D716" s="75"/>
      <c r="E716" s="78"/>
      <c r="F716" s="74"/>
    </row>
    <row r="717" spans="1:6" s="77" customFormat="1">
      <c r="A717" s="74"/>
      <c r="B717" s="74"/>
      <c r="C717" s="75"/>
      <c r="D717" s="75"/>
      <c r="E717" s="78"/>
      <c r="F717" s="74"/>
    </row>
    <row r="718" spans="1:6" s="77" customFormat="1">
      <c r="A718" s="74"/>
      <c r="B718" s="74"/>
      <c r="C718" s="75"/>
      <c r="D718" s="75"/>
      <c r="E718" s="78"/>
      <c r="F718" s="74"/>
    </row>
    <row r="719" spans="1:6" s="77" customFormat="1">
      <c r="A719" s="74"/>
      <c r="B719" s="74"/>
      <c r="C719" s="75"/>
      <c r="D719" s="75"/>
      <c r="E719" s="78"/>
      <c r="F719" s="74"/>
    </row>
    <row r="720" spans="1:6" s="77" customFormat="1">
      <c r="A720" s="74"/>
      <c r="B720" s="74"/>
      <c r="C720" s="75"/>
      <c r="D720" s="75"/>
      <c r="E720" s="78"/>
      <c r="F720" s="74"/>
    </row>
    <row r="721" spans="1:6" s="77" customFormat="1">
      <c r="A721" s="74"/>
      <c r="B721" s="74"/>
      <c r="C721" s="75"/>
      <c r="D721" s="75"/>
      <c r="E721" s="78"/>
      <c r="F721" s="74"/>
    </row>
    <row r="722" spans="1:6" s="77" customFormat="1">
      <c r="A722" s="74"/>
      <c r="B722" s="74"/>
      <c r="C722" s="75"/>
      <c r="D722" s="75"/>
      <c r="E722" s="78"/>
      <c r="F722" s="74"/>
    </row>
    <row r="723" spans="1:6" s="77" customFormat="1">
      <c r="A723" s="74"/>
      <c r="B723" s="74"/>
      <c r="C723" s="75"/>
      <c r="D723" s="75"/>
      <c r="E723" s="78"/>
      <c r="F723" s="74"/>
    </row>
    <row r="724" spans="1:6" s="77" customFormat="1">
      <c r="A724" s="74"/>
      <c r="B724" s="74"/>
      <c r="C724" s="75"/>
      <c r="D724" s="75"/>
      <c r="E724" s="78"/>
      <c r="F724" s="74"/>
    </row>
    <row r="725" spans="1:6" s="77" customFormat="1">
      <c r="A725" s="74"/>
      <c r="B725" s="74"/>
      <c r="C725" s="75"/>
      <c r="D725" s="75"/>
      <c r="E725" s="78"/>
      <c r="F725" s="74"/>
    </row>
    <row r="726" spans="1:6" s="77" customFormat="1">
      <c r="A726" s="74"/>
      <c r="B726" s="74"/>
      <c r="C726" s="75"/>
      <c r="D726" s="75"/>
      <c r="E726" s="78"/>
      <c r="F726" s="74"/>
    </row>
    <row r="727" spans="1:6" s="77" customFormat="1">
      <c r="A727" s="74"/>
      <c r="B727" s="74"/>
      <c r="C727" s="75"/>
      <c r="D727" s="75"/>
      <c r="E727" s="78"/>
      <c r="F727" s="74"/>
    </row>
    <row r="728" spans="1:6" s="77" customFormat="1">
      <c r="A728" s="74"/>
      <c r="B728" s="74"/>
      <c r="C728" s="75"/>
      <c r="D728" s="75"/>
      <c r="E728" s="78"/>
      <c r="F728" s="74"/>
    </row>
    <row r="729" spans="1:6" s="77" customFormat="1">
      <c r="A729" s="74"/>
      <c r="B729" s="74"/>
      <c r="C729" s="75"/>
      <c r="D729" s="75"/>
      <c r="E729" s="78"/>
      <c r="F729" s="74"/>
    </row>
    <row r="730" spans="1:6" s="77" customFormat="1">
      <c r="A730" s="74"/>
      <c r="B730" s="74"/>
      <c r="C730" s="75"/>
      <c r="D730" s="75"/>
      <c r="E730" s="78"/>
      <c r="F730" s="74"/>
    </row>
    <row r="731" spans="1:6" s="77" customFormat="1">
      <c r="A731" s="74"/>
      <c r="B731" s="74"/>
      <c r="C731" s="75"/>
      <c r="D731" s="75"/>
      <c r="E731" s="78"/>
      <c r="F731" s="74"/>
    </row>
    <row r="732" spans="1:6" s="77" customFormat="1">
      <c r="A732" s="74"/>
      <c r="B732" s="74"/>
      <c r="C732" s="75"/>
      <c r="D732" s="75"/>
      <c r="E732" s="78"/>
      <c r="F732" s="74"/>
    </row>
    <row r="733" spans="1:6" s="77" customFormat="1">
      <c r="A733" s="74"/>
      <c r="B733" s="74"/>
      <c r="C733" s="75"/>
      <c r="D733" s="75"/>
      <c r="E733" s="78"/>
      <c r="F733" s="74"/>
    </row>
    <row r="734" spans="1:6" s="77" customFormat="1">
      <c r="A734" s="74"/>
      <c r="B734" s="74"/>
      <c r="C734" s="75"/>
      <c r="D734" s="75"/>
      <c r="E734" s="78"/>
      <c r="F734" s="74"/>
    </row>
    <row r="735" spans="1:6" s="77" customFormat="1">
      <c r="A735" s="74"/>
      <c r="B735" s="74"/>
      <c r="C735" s="75"/>
      <c r="D735" s="75"/>
      <c r="E735" s="78"/>
      <c r="F735" s="74"/>
    </row>
    <row r="736" spans="1:6" s="77" customFormat="1">
      <c r="A736" s="74"/>
      <c r="B736" s="74"/>
      <c r="C736" s="75"/>
      <c r="D736" s="75"/>
      <c r="E736" s="78"/>
      <c r="F736" s="74"/>
    </row>
    <row r="737" spans="6:6" s="19" customFormat="1" ht="12.75">
      <c r="F737" s="45"/>
    </row>
    <row r="738" spans="6:6" s="19" customFormat="1" ht="12.75">
      <c r="F738" s="45"/>
    </row>
    <row r="739" spans="6:6" s="19" customFormat="1" ht="12.75">
      <c r="F739" s="45"/>
    </row>
    <row r="740" spans="6:6" s="19" customFormat="1" ht="12.75">
      <c r="F740" s="45"/>
    </row>
    <row r="741" spans="6:6" s="19" customFormat="1" ht="12.75">
      <c r="F741" s="45"/>
    </row>
    <row r="742" spans="6:6" s="19" customFormat="1" ht="12.75">
      <c r="F742" s="45"/>
    </row>
    <row r="743" spans="6:6" s="19" customFormat="1" ht="12.75">
      <c r="F743" s="45"/>
    </row>
    <row r="744" spans="6:6" s="19" customFormat="1" ht="12.75">
      <c r="F744" s="45"/>
    </row>
    <row r="745" spans="6:6" s="19" customFormat="1" ht="12.75">
      <c r="F745" s="45"/>
    </row>
    <row r="746" spans="6:6" s="19" customFormat="1" ht="12.75">
      <c r="F746" s="45"/>
    </row>
  </sheetData>
  <sheetProtection insertColumns="0" selectLockedCells="1" selectUnlockedCells="1"/>
  <autoFilter ref="E1:E746"/>
  <sortState ref="A8:I226">
    <sortCondition ref="E8:E226"/>
  </sortState>
  <mergeCells count="8">
    <mergeCell ref="A5:F5"/>
    <mergeCell ref="A6:F6"/>
    <mergeCell ref="A7:F7"/>
    <mergeCell ref="A1:B1"/>
    <mergeCell ref="C1:F1"/>
    <mergeCell ref="A2:B2"/>
    <mergeCell ref="C2:F2"/>
    <mergeCell ref="A4:F4"/>
  </mergeCells>
  <printOptions horizontalCentered="1"/>
  <pageMargins left="0.25" right="0.25" top="0.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view="pageBreakPreview" topLeftCell="A136" zoomScale="145" zoomScaleNormal="115" zoomScaleSheetLayoutView="145" workbookViewId="0">
      <selection sqref="A1:E2"/>
    </sheetView>
  </sheetViews>
  <sheetFormatPr defaultColWidth="9.125" defaultRowHeight="20.100000000000001" customHeight="1"/>
  <cols>
    <col min="1" max="1" width="5.875" style="17" customWidth="1"/>
    <col min="2" max="2" width="7" style="17" bestFit="1" customWidth="1"/>
    <col min="3" max="4" width="5.625" style="20" bestFit="1" customWidth="1"/>
    <col min="5" max="5" width="11.25" style="20" customWidth="1"/>
    <col min="6" max="6" width="11.25" style="104" customWidth="1"/>
    <col min="7" max="7" width="20.75" style="20" bestFit="1" customWidth="1"/>
    <col min="8" max="8" width="16.875" style="21" bestFit="1" customWidth="1"/>
    <col min="9" max="9" width="7.25" style="17" bestFit="1" customWidth="1"/>
    <col min="10" max="16384" width="9.125" style="17"/>
  </cols>
  <sheetData>
    <row r="1" spans="1:10" s="33" customFormat="1" ht="20.100000000000001" customHeight="1">
      <c r="A1" s="213" t="s">
        <v>0</v>
      </c>
      <c r="B1" s="213"/>
      <c r="C1" s="213"/>
      <c r="D1" s="213"/>
      <c r="E1" s="213"/>
      <c r="F1" s="215" t="s">
        <v>3</v>
      </c>
      <c r="G1" s="215"/>
      <c r="H1" s="215"/>
    </row>
    <row r="2" spans="1:10" s="34" customFormat="1" ht="20.100000000000001" customHeight="1">
      <c r="A2" s="214" t="s">
        <v>4</v>
      </c>
      <c r="B2" s="214"/>
      <c r="C2" s="214"/>
      <c r="D2" s="214"/>
      <c r="E2" s="214"/>
      <c r="F2" s="216" t="s">
        <v>630</v>
      </c>
      <c r="G2" s="216"/>
      <c r="H2" s="216"/>
    </row>
    <row r="3" spans="1:10" s="36" customFormat="1" ht="20.100000000000001" customHeight="1">
      <c r="A3" s="35"/>
      <c r="B3" s="35"/>
      <c r="C3" s="35"/>
      <c r="D3" s="35"/>
      <c r="E3" s="35"/>
      <c r="F3" s="35"/>
      <c r="G3" s="35"/>
      <c r="H3" s="35"/>
    </row>
    <row r="4" spans="1:10" s="37" customFormat="1" ht="20.100000000000001" customHeight="1">
      <c r="A4" s="222" t="s">
        <v>629</v>
      </c>
      <c r="B4" s="222"/>
      <c r="C4" s="222"/>
      <c r="D4" s="222"/>
      <c r="E4" s="222"/>
      <c r="F4" s="222"/>
      <c r="G4" s="222"/>
      <c r="H4" s="222"/>
    </row>
    <row r="5" spans="1:10" s="30" customFormat="1" ht="20.100000000000001" customHeight="1">
      <c r="A5" s="222" t="s">
        <v>624</v>
      </c>
      <c r="B5" s="222"/>
      <c r="C5" s="222"/>
      <c r="D5" s="222"/>
      <c r="E5" s="222"/>
      <c r="F5" s="222"/>
      <c r="G5" s="222"/>
      <c r="H5" s="222"/>
    </row>
    <row r="6" spans="1:10" s="31" customFormat="1" ht="20.100000000000001" customHeight="1"/>
    <row r="7" spans="1:10" s="52" customFormat="1" ht="20.100000000000001" customHeight="1">
      <c r="B7" s="226" t="s">
        <v>637</v>
      </c>
      <c r="C7" s="226"/>
      <c r="D7" s="226"/>
      <c r="E7" s="226"/>
      <c r="F7" s="226"/>
      <c r="G7" s="226"/>
      <c r="H7" s="226"/>
      <c r="I7" s="146"/>
    </row>
    <row r="8" spans="1:10" s="52" customFormat="1" ht="20.100000000000001" customHeight="1">
      <c r="B8" s="142" t="s">
        <v>640</v>
      </c>
      <c r="C8" s="143" t="s">
        <v>631</v>
      </c>
      <c r="D8" s="219" t="s">
        <v>627</v>
      </c>
      <c r="E8" s="219"/>
      <c r="F8" s="219"/>
      <c r="G8" s="144" t="s">
        <v>632</v>
      </c>
      <c r="H8" s="145"/>
      <c r="I8" s="145"/>
    </row>
    <row r="9" spans="1:10" s="52" customFormat="1" ht="20.100000000000001" customHeight="1">
      <c r="B9" s="142" t="s">
        <v>641</v>
      </c>
      <c r="C9" s="143" t="s">
        <v>631</v>
      </c>
      <c r="D9" s="219" t="s">
        <v>19</v>
      </c>
      <c r="E9" s="219"/>
      <c r="F9" s="219"/>
      <c r="G9" s="144" t="s">
        <v>633</v>
      </c>
      <c r="H9" s="145"/>
      <c r="I9" s="145"/>
    </row>
    <row r="10" spans="1:10" s="52" customFormat="1" ht="20.100000000000001" customHeight="1">
      <c r="A10" s="127"/>
      <c r="B10" s="142" t="s">
        <v>642</v>
      </c>
      <c r="C10" s="143" t="s">
        <v>631</v>
      </c>
      <c r="D10" s="219" t="s">
        <v>628</v>
      </c>
      <c r="E10" s="219"/>
      <c r="F10" s="219"/>
      <c r="G10" s="144" t="s">
        <v>634</v>
      </c>
      <c r="H10" s="145"/>
      <c r="I10" s="145"/>
    </row>
    <row r="11" spans="1:10" s="52" customFormat="1" ht="20.100000000000001" customHeight="1">
      <c r="A11" s="127"/>
      <c r="B11" s="220" t="s">
        <v>635</v>
      </c>
      <c r="C11" s="220"/>
      <c r="D11" s="220"/>
      <c r="E11" s="220"/>
      <c r="F11" s="220"/>
      <c r="G11" s="220"/>
      <c r="H11" s="220"/>
      <c r="I11" s="146"/>
    </row>
    <row r="12" spans="1:10" s="52" customFormat="1" ht="20.100000000000001" customHeight="1">
      <c r="A12" s="127"/>
      <c r="B12" s="220" t="s">
        <v>638</v>
      </c>
      <c r="C12" s="220"/>
      <c r="D12" s="220"/>
      <c r="E12" s="220"/>
      <c r="F12" s="220"/>
      <c r="G12" s="220"/>
      <c r="H12" s="220"/>
    </row>
    <row r="13" spans="1:10" s="52" customFormat="1" ht="20.100000000000001" customHeight="1">
      <c r="A13" s="221" t="str">
        <f>" cơ bản, "&amp;'DS THI'!A5:J5&amp;"."</f>
        <v xml:space="preserve"> cơ bản, Ngày thi 21/9/2019 - Đối tượng Sinh viên - Địa điểm thi: Trường Đại học Nông Lâm.</v>
      </c>
      <c r="B13" s="221"/>
      <c r="C13" s="221"/>
      <c r="D13" s="221"/>
      <c r="E13" s="221"/>
      <c r="F13" s="221"/>
      <c r="G13" s="221"/>
      <c r="H13" s="221"/>
      <c r="I13" s="147"/>
    </row>
    <row r="14" spans="1:10" s="52" customFormat="1" ht="20.100000000000001" customHeight="1">
      <c r="A14" s="127"/>
      <c r="B14" s="219" t="s">
        <v>636</v>
      </c>
      <c r="C14" s="219"/>
      <c r="D14" s="219"/>
      <c r="E14" s="219"/>
      <c r="F14" s="219"/>
      <c r="G14" s="219"/>
      <c r="H14" s="219"/>
    </row>
    <row r="15" spans="1:10" s="31" customFormat="1" ht="20.100000000000001" customHeight="1">
      <c r="A15" s="127"/>
      <c r="B15" s="223"/>
      <c r="C15" s="223"/>
      <c r="D15" s="223"/>
      <c r="E15" s="223"/>
      <c r="F15" s="223"/>
      <c r="G15" s="223"/>
      <c r="H15" s="223"/>
      <c r="I15" s="223"/>
    </row>
    <row r="16" spans="1:10" s="32" customFormat="1" ht="20.100000000000001" customHeight="1">
      <c r="A16" s="224" t="s">
        <v>15</v>
      </c>
      <c r="B16" s="224" t="s">
        <v>16</v>
      </c>
      <c r="C16" s="229" t="s">
        <v>11</v>
      </c>
      <c r="D16" s="229"/>
      <c r="E16" s="229"/>
      <c r="F16" s="229"/>
      <c r="G16" s="224" t="s">
        <v>17</v>
      </c>
      <c r="H16" s="224" t="s">
        <v>2</v>
      </c>
      <c r="I16" s="224" t="s">
        <v>228</v>
      </c>
      <c r="J16" s="49"/>
    </row>
    <row r="17" spans="1:10" s="32" customFormat="1" ht="20.100000000000001" customHeight="1">
      <c r="A17" s="225"/>
      <c r="B17" s="225"/>
      <c r="C17" s="101" t="s">
        <v>232</v>
      </c>
      <c r="D17" s="101" t="s">
        <v>233</v>
      </c>
      <c r="E17" s="101" t="s">
        <v>237</v>
      </c>
      <c r="F17" s="101" t="s">
        <v>238</v>
      </c>
      <c r="G17" s="225"/>
      <c r="H17" s="225"/>
      <c r="I17" s="225"/>
      <c r="J17" s="49"/>
    </row>
    <row r="18" spans="1:10" s="52" customFormat="1" ht="20.100000000000001" customHeight="1">
      <c r="A18" s="50">
        <v>1</v>
      </c>
      <c r="B18" s="128" t="s">
        <v>157</v>
      </c>
      <c r="C18" s="50">
        <v>10</v>
      </c>
      <c r="D18" s="50">
        <v>10</v>
      </c>
      <c r="E18" s="50">
        <f t="shared" ref="E18:E49" si="0">AVERAGE(C18:D18)</f>
        <v>10</v>
      </c>
      <c r="F18" s="138">
        <f>MROUND(E18,0.25)</f>
        <v>10</v>
      </c>
      <c r="G18" s="50" t="str">
        <f>VLOOKUP(E18,$F$103:$G$178,2,0)</f>
        <v>Mười phảy tròn</v>
      </c>
      <c r="H18" s="50"/>
      <c r="I18" s="50">
        <f>C18-D18</f>
        <v>0</v>
      </c>
    </row>
    <row r="19" spans="1:10" s="52" customFormat="1" ht="20.100000000000001" customHeight="1">
      <c r="A19" s="50">
        <v>2</v>
      </c>
      <c r="B19" s="128" t="s">
        <v>158</v>
      </c>
      <c r="C19" s="50">
        <v>7</v>
      </c>
      <c r="D19" s="50">
        <v>7</v>
      </c>
      <c r="E19" s="50">
        <f t="shared" si="0"/>
        <v>7</v>
      </c>
      <c r="F19" s="138">
        <f t="shared" ref="F19:F82" si="1">MROUND(E19,0.25)</f>
        <v>7</v>
      </c>
      <c r="G19" s="50" t="str">
        <f>VLOOKUP(F19,$F$103:$G$178,2,0)</f>
        <v>Bảy phảy tròn</v>
      </c>
      <c r="H19" s="50"/>
      <c r="I19" s="50">
        <f t="shared" ref="I19:I82" si="2">C19-D19</f>
        <v>0</v>
      </c>
    </row>
    <row r="20" spans="1:10" s="52" customFormat="1" ht="20.100000000000001" customHeight="1">
      <c r="A20" s="50">
        <v>3</v>
      </c>
      <c r="B20" s="128" t="s">
        <v>159</v>
      </c>
      <c r="C20" s="50">
        <v>7.75</v>
      </c>
      <c r="D20" s="50">
        <v>7.5</v>
      </c>
      <c r="E20" s="50">
        <f t="shared" si="0"/>
        <v>7.625</v>
      </c>
      <c r="F20" s="138">
        <f t="shared" si="1"/>
        <v>7.75</v>
      </c>
      <c r="G20" s="50" t="str">
        <f t="shared" ref="G20:G83" si="3">VLOOKUP(F20,$F$103:$G$178,2,0)</f>
        <v>Bảy phảy bảy lăm</v>
      </c>
      <c r="H20" s="50"/>
      <c r="I20" s="50">
        <f t="shared" si="2"/>
        <v>0.25</v>
      </c>
    </row>
    <row r="21" spans="1:10" s="52" customFormat="1" ht="20.100000000000001" customHeight="1">
      <c r="A21" s="50">
        <v>4</v>
      </c>
      <c r="B21" s="128" t="s">
        <v>160</v>
      </c>
      <c r="C21" s="50">
        <v>9</v>
      </c>
      <c r="D21" s="50">
        <v>9.25</v>
      </c>
      <c r="E21" s="50">
        <f t="shared" si="0"/>
        <v>9.125</v>
      </c>
      <c r="F21" s="138">
        <f t="shared" si="1"/>
        <v>9.25</v>
      </c>
      <c r="G21" s="50" t="str">
        <f t="shared" si="3"/>
        <v>Chín phảy hai lăm</v>
      </c>
      <c r="H21" s="50"/>
      <c r="I21" s="50">
        <f t="shared" si="2"/>
        <v>-0.25</v>
      </c>
    </row>
    <row r="22" spans="1:10" s="52" customFormat="1" ht="20.100000000000001" customHeight="1">
      <c r="A22" s="50">
        <v>5</v>
      </c>
      <c r="B22" s="128" t="s">
        <v>161</v>
      </c>
      <c r="C22" s="50">
        <v>6.25</v>
      </c>
      <c r="D22" s="50">
        <v>6.25</v>
      </c>
      <c r="E22" s="50">
        <f t="shared" si="0"/>
        <v>6.25</v>
      </c>
      <c r="F22" s="138">
        <f t="shared" si="1"/>
        <v>6.25</v>
      </c>
      <c r="G22" s="50" t="str">
        <f t="shared" si="3"/>
        <v>Sáu phảy hai lăm</v>
      </c>
      <c r="H22" s="50"/>
      <c r="I22" s="50">
        <f t="shared" si="2"/>
        <v>0</v>
      </c>
    </row>
    <row r="23" spans="1:10" s="141" customFormat="1" ht="20.100000000000001" customHeight="1">
      <c r="A23" s="139">
        <v>6</v>
      </c>
      <c r="B23" s="140" t="s">
        <v>162</v>
      </c>
      <c r="C23" s="139">
        <v>6.5</v>
      </c>
      <c r="D23" s="139">
        <v>6.75</v>
      </c>
      <c r="E23" s="139">
        <f t="shared" si="0"/>
        <v>6.625</v>
      </c>
      <c r="F23" s="138">
        <f t="shared" si="1"/>
        <v>6.75</v>
      </c>
      <c r="G23" s="50" t="str">
        <f t="shared" si="3"/>
        <v>Sáu phảy bảy lăm</v>
      </c>
      <c r="H23" s="139"/>
      <c r="I23" s="139">
        <f t="shared" si="2"/>
        <v>-0.25</v>
      </c>
    </row>
    <row r="24" spans="1:10" s="52" customFormat="1" ht="20.100000000000001" customHeight="1">
      <c r="A24" s="50">
        <v>7</v>
      </c>
      <c r="B24" s="128" t="s">
        <v>163</v>
      </c>
      <c r="C24" s="50">
        <v>5.25</v>
      </c>
      <c r="D24" s="50">
        <v>5.25</v>
      </c>
      <c r="E24" s="50">
        <f t="shared" si="0"/>
        <v>5.25</v>
      </c>
      <c r="F24" s="138">
        <f t="shared" si="1"/>
        <v>5.25</v>
      </c>
      <c r="G24" s="50" t="str">
        <f t="shared" si="3"/>
        <v>Năm phảy hai lăm</v>
      </c>
      <c r="H24" s="50"/>
      <c r="I24" s="50">
        <f t="shared" si="2"/>
        <v>0</v>
      </c>
    </row>
    <row r="25" spans="1:10" s="52" customFormat="1" ht="20.100000000000001" customHeight="1">
      <c r="A25" s="50">
        <v>8</v>
      </c>
      <c r="B25" s="128" t="s">
        <v>164</v>
      </c>
      <c r="C25" s="50">
        <v>7.5</v>
      </c>
      <c r="D25" s="50">
        <v>7.5</v>
      </c>
      <c r="E25" s="50">
        <f t="shared" si="0"/>
        <v>7.5</v>
      </c>
      <c r="F25" s="138">
        <f t="shared" si="1"/>
        <v>7.5</v>
      </c>
      <c r="G25" s="50" t="str">
        <f t="shared" si="3"/>
        <v>Bảy phảy năm</v>
      </c>
      <c r="H25" s="50"/>
      <c r="I25" s="50">
        <f t="shared" si="2"/>
        <v>0</v>
      </c>
    </row>
    <row r="26" spans="1:10" s="52" customFormat="1" ht="20.100000000000001" customHeight="1">
      <c r="A26" s="50">
        <v>9</v>
      </c>
      <c r="B26" s="128" t="s">
        <v>165</v>
      </c>
      <c r="C26" s="50">
        <v>7.5</v>
      </c>
      <c r="D26" s="50">
        <v>7.75</v>
      </c>
      <c r="E26" s="50">
        <f t="shared" si="0"/>
        <v>7.625</v>
      </c>
      <c r="F26" s="138">
        <f t="shared" si="1"/>
        <v>7.75</v>
      </c>
      <c r="G26" s="50" t="str">
        <f t="shared" si="3"/>
        <v>Bảy phảy bảy lăm</v>
      </c>
      <c r="H26" s="50"/>
      <c r="I26" s="50">
        <f t="shared" si="2"/>
        <v>-0.25</v>
      </c>
    </row>
    <row r="27" spans="1:10" s="52" customFormat="1" ht="20.100000000000001" customHeight="1">
      <c r="A27" s="50">
        <v>10</v>
      </c>
      <c r="B27" s="128" t="s">
        <v>166</v>
      </c>
      <c r="C27" s="50">
        <v>7</v>
      </c>
      <c r="D27" s="50">
        <v>7</v>
      </c>
      <c r="E27" s="50">
        <f t="shared" si="0"/>
        <v>7</v>
      </c>
      <c r="F27" s="138">
        <f t="shared" si="1"/>
        <v>7</v>
      </c>
      <c r="G27" s="50" t="str">
        <f t="shared" si="3"/>
        <v>Bảy phảy tròn</v>
      </c>
      <c r="H27" s="50"/>
      <c r="I27" s="50">
        <f t="shared" si="2"/>
        <v>0</v>
      </c>
    </row>
    <row r="28" spans="1:10" s="52" customFormat="1" ht="20.100000000000001" customHeight="1">
      <c r="A28" s="50">
        <v>11</v>
      </c>
      <c r="B28" s="128" t="s">
        <v>167</v>
      </c>
      <c r="C28" s="50">
        <v>6.75</v>
      </c>
      <c r="D28" s="50">
        <v>7</v>
      </c>
      <c r="E28" s="50">
        <f t="shared" si="0"/>
        <v>6.875</v>
      </c>
      <c r="F28" s="138">
        <f t="shared" si="1"/>
        <v>7</v>
      </c>
      <c r="G28" s="50" t="str">
        <f t="shared" si="3"/>
        <v>Bảy phảy tròn</v>
      </c>
      <c r="H28" s="50"/>
      <c r="I28" s="50">
        <f t="shared" si="2"/>
        <v>-0.25</v>
      </c>
    </row>
    <row r="29" spans="1:10" s="52" customFormat="1" ht="20.100000000000001" customHeight="1">
      <c r="A29" s="50">
        <v>12</v>
      </c>
      <c r="B29" s="128" t="s">
        <v>168</v>
      </c>
      <c r="C29" s="50">
        <v>5.75</v>
      </c>
      <c r="D29" s="50">
        <v>5.75</v>
      </c>
      <c r="E29" s="50">
        <f t="shared" si="0"/>
        <v>5.75</v>
      </c>
      <c r="F29" s="138">
        <f t="shared" si="1"/>
        <v>5.75</v>
      </c>
      <c r="G29" s="50" t="str">
        <f t="shared" si="3"/>
        <v>Năm phảy bảy lăm</v>
      </c>
      <c r="H29" s="50"/>
      <c r="I29" s="50">
        <f t="shared" si="2"/>
        <v>0</v>
      </c>
    </row>
    <row r="30" spans="1:10" s="52" customFormat="1" ht="20.100000000000001" customHeight="1">
      <c r="A30" s="50">
        <v>13</v>
      </c>
      <c r="B30" s="128" t="s">
        <v>169</v>
      </c>
      <c r="C30" s="50">
        <v>8.5</v>
      </c>
      <c r="D30" s="50">
        <v>8.25</v>
      </c>
      <c r="E30" s="50">
        <f t="shared" si="0"/>
        <v>8.375</v>
      </c>
      <c r="F30" s="138">
        <f t="shared" si="1"/>
        <v>8.5</v>
      </c>
      <c r="G30" s="50" t="str">
        <f t="shared" si="3"/>
        <v>Tám phảy năm</v>
      </c>
      <c r="H30" s="50"/>
      <c r="I30" s="50">
        <f t="shared" si="2"/>
        <v>0.25</v>
      </c>
    </row>
    <row r="31" spans="1:10" s="52" customFormat="1" ht="20.100000000000001" customHeight="1">
      <c r="A31" s="50">
        <v>14</v>
      </c>
      <c r="B31" s="128" t="s">
        <v>170</v>
      </c>
      <c r="C31" s="50">
        <v>6.5</v>
      </c>
      <c r="D31" s="50">
        <v>6.5</v>
      </c>
      <c r="E31" s="50">
        <f t="shared" si="0"/>
        <v>6.5</v>
      </c>
      <c r="F31" s="138">
        <f t="shared" si="1"/>
        <v>6.5</v>
      </c>
      <c r="G31" s="50" t="str">
        <f t="shared" si="3"/>
        <v>Sáu phảy năm</v>
      </c>
      <c r="H31" s="50"/>
      <c r="I31" s="50">
        <f t="shared" si="2"/>
        <v>0</v>
      </c>
    </row>
    <row r="32" spans="1:10" s="52" customFormat="1" ht="20.100000000000001" customHeight="1">
      <c r="A32" s="50">
        <v>15</v>
      </c>
      <c r="B32" s="128" t="s">
        <v>171</v>
      </c>
      <c r="C32" s="50">
        <v>7.75</v>
      </c>
      <c r="D32" s="50">
        <v>7.5</v>
      </c>
      <c r="E32" s="50">
        <f t="shared" si="0"/>
        <v>7.625</v>
      </c>
      <c r="F32" s="138">
        <f t="shared" si="1"/>
        <v>7.75</v>
      </c>
      <c r="G32" s="50" t="str">
        <f t="shared" si="3"/>
        <v>Bảy phảy bảy lăm</v>
      </c>
      <c r="H32" s="50"/>
      <c r="I32" s="50">
        <f t="shared" si="2"/>
        <v>0.25</v>
      </c>
    </row>
    <row r="33" spans="1:9" s="52" customFormat="1" ht="20.100000000000001" customHeight="1">
      <c r="A33" s="50">
        <v>16</v>
      </c>
      <c r="B33" s="128" t="s">
        <v>172</v>
      </c>
      <c r="C33" s="50">
        <v>7.25</v>
      </c>
      <c r="D33" s="50">
        <v>7</v>
      </c>
      <c r="E33" s="50">
        <f t="shared" si="0"/>
        <v>7.125</v>
      </c>
      <c r="F33" s="138">
        <f t="shared" si="1"/>
        <v>7.25</v>
      </c>
      <c r="G33" s="50" t="str">
        <f t="shared" si="3"/>
        <v>Bảy phảy hai lăm</v>
      </c>
      <c r="H33" s="50"/>
      <c r="I33" s="50">
        <f t="shared" si="2"/>
        <v>0.25</v>
      </c>
    </row>
    <row r="34" spans="1:9" s="52" customFormat="1" ht="20.100000000000001" customHeight="1">
      <c r="A34" s="50">
        <v>17</v>
      </c>
      <c r="B34" s="128" t="s">
        <v>173</v>
      </c>
      <c r="C34" s="50">
        <v>8.75</v>
      </c>
      <c r="D34" s="50">
        <v>9</v>
      </c>
      <c r="E34" s="50">
        <f t="shared" si="0"/>
        <v>8.875</v>
      </c>
      <c r="F34" s="138">
        <f t="shared" si="1"/>
        <v>9</v>
      </c>
      <c r="G34" s="50" t="str">
        <f t="shared" si="3"/>
        <v>Chín phảy tròn</v>
      </c>
      <c r="H34" s="50"/>
      <c r="I34" s="50">
        <f t="shared" si="2"/>
        <v>-0.25</v>
      </c>
    </row>
    <row r="35" spans="1:9" s="52" customFormat="1" ht="20.100000000000001" customHeight="1">
      <c r="A35" s="50">
        <v>18</v>
      </c>
      <c r="B35" s="128" t="s">
        <v>174</v>
      </c>
      <c r="C35" s="50">
        <v>5.5</v>
      </c>
      <c r="D35" s="50">
        <v>5.5</v>
      </c>
      <c r="E35" s="50">
        <f t="shared" si="0"/>
        <v>5.5</v>
      </c>
      <c r="F35" s="138">
        <f t="shared" si="1"/>
        <v>5.5</v>
      </c>
      <c r="G35" s="50" t="str">
        <f t="shared" si="3"/>
        <v>Năm phảy năm</v>
      </c>
      <c r="H35" s="50"/>
      <c r="I35" s="50">
        <f t="shared" si="2"/>
        <v>0</v>
      </c>
    </row>
    <row r="36" spans="1:9" s="52" customFormat="1" ht="20.100000000000001" customHeight="1">
      <c r="A36" s="50">
        <v>19</v>
      </c>
      <c r="B36" s="128" t="s">
        <v>175</v>
      </c>
      <c r="C36" s="50">
        <v>9</v>
      </c>
      <c r="D36" s="50">
        <v>8.75</v>
      </c>
      <c r="E36" s="50">
        <f t="shared" si="0"/>
        <v>8.875</v>
      </c>
      <c r="F36" s="138">
        <f t="shared" si="1"/>
        <v>9</v>
      </c>
      <c r="G36" s="50" t="str">
        <f t="shared" si="3"/>
        <v>Chín phảy tròn</v>
      </c>
      <c r="H36" s="50"/>
      <c r="I36" s="50">
        <f t="shared" si="2"/>
        <v>0.25</v>
      </c>
    </row>
    <row r="37" spans="1:9" s="52" customFormat="1" ht="20.100000000000001" customHeight="1">
      <c r="A37" s="50">
        <v>20</v>
      </c>
      <c r="B37" s="128" t="s">
        <v>176</v>
      </c>
      <c r="C37" s="50">
        <v>7.75</v>
      </c>
      <c r="D37" s="50">
        <v>7.75</v>
      </c>
      <c r="E37" s="50">
        <f t="shared" si="0"/>
        <v>7.75</v>
      </c>
      <c r="F37" s="138">
        <f t="shared" si="1"/>
        <v>7.75</v>
      </c>
      <c r="G37" s="50" t="str">
        <f t="shared" si="3"/>
        <v>Bảy phảy bảy lăm</v>
      </c>
      <c r="H37" s="50"/>
      <c r="I37" s="50">
        <f t="shared" si="2"/>
        <v>0</v>
      </c>
    </row>
    <row r="38" spans="1:9" s="52" customFormat="1" ht="20.100000000000001" customHeight="1">
      <c r="A38" s="50">
        <v>21</v>
      </c>
      <c r="B38" s="128" t="s">
        <v>177</v>
      </c>
      <c r="C38" s="50">
        <v>10</v>
      </c>
      <c r="D38" s="50">
        <v>10</v>
      </c>
      <c r="E38" s="50">
        <f t="shared" si="0"/>
        <v>10</v>
      </c>
      <c r="F38" s="138">
        <f t="shared" si="1"/>
        <v>10</v>
      </c>
      <c r="G38" s="50" t="str">
        <f t="shared" si="3"/>
        <v>Mười phảy tròn</v>
      </c>
      <c r="H38" s="50"/>
      <c r="I38" s="50">
        <f t="shared" si="2"/>
        <v>0</v>
      </c>
    </row>
    <row r="39" spans="1:9" s="52" customFormat="1" ht="20.100000000000001" customHeight="1">
      <c r="A39" s="50">
        <v>22</v>
      </c>
      <c r="B39" s="128" t="s">
        <v>178</v>
      </c>
      <c r="C39" s="50">
        <v>10</v>
      </c>
      <c r="D39" s="50">
        <v>10</v>
      </c>
      <c r="E39" s="50">
        <f t="shared" si="0"/>
        <v>10</v>
      </c>
      <c r="F39" s="138">
        <f t="shared" si="1"/>
        <v>10</v>
      </c>
      <c r="G39" s="50" t="str">
        <f t="shared" si="3"/>
        <v>Mười phảy tròn</v>
      </c>
      <c r="H39" s="50"/>
      <c r="I39" s="50">
        <f t="shared" si="2"/>
        <v>0</v>
      </c>
    </row>
    <row r="40" spans="1:9" s="52" customFormat="1" ht="20.100000000000001" customHeight="1">
      <c r="A40" s="50">
        <v>23</v>
      </c>
      <c r="B40" s="128" t="s">
        <v>179</v>
      </c>
      <c r="C40" s="50">
        <v>6.75</v>
      </c>
      <c r="D40" s="50">
        <v>6.75</v>
      </c>
      <c r="E40" s="50">
        <f t="shared" si="0"/>
        <v>6.75</v>
      </c>
      <c r="F40" s="138">
        <f t="shared" si="1"/>
        <v>6.75</v>
      </c>
      <c r="G40" s="50" t="str">
        <f t="shared" si="3"/>
        <v>Sáu phảy bảy lăm</v>
      </c>
      <c r="H40" s="50"/>
      <c r="I40" s="50">
        <f t="shared" si="2"/>
        <v>0</v>
      </c>
    </row>
    <row r="41" spans="1:9" s="52" customFormat="1" ht="20.100000000000001" customHeight="1">
      <c r="A41" s="50">
        <v>24</v>
      </c>
      <c r="B41" s="128" t="s">
        <v>180</v>
      </c>
      <c r="C41" s="50">
        <v>7.25</v>
      </c>
      <c r="D41" s="50">
        <v>7.25</v>
      </c>
      <c r="E41" s="50">
        <f t="shared" si="0"/>
        <v>7.25</v>
      </c>
      <c r="F41" s="138">
        <f t="shared" si="1"/>
        <v>7.25</v>
      </c>
      <c r="G41" s="50" t="str">
        <f t="shared" si="3"/>
        <v>Bảy phảy hai lăm</v>
      </c>
      <c r="H41" s="50"/>
      <c r="I41" s="50">
        <f t="shared" si="2"/>
        <v>0</v>
      </c>
    </row>
    <row r="42" spans="1:9" s="52" customFormat="1" ht="20.100000000000001" customHeight="1">
      <c r="A42" s="50">
        <v>25</v>
      </c>
      <c r="B42" s="128" t="s">
        <v>181</v>
      </c>
      <c r="C42" s="50">
        <v>5</v>
      </c>
      <c r="D42" s="50">
        <v>5</v>
      </c>
      <c r="E42" s="50">
        <f t="shared" si="0"/>
        <v>5</v>
      </c>
      <c r="F42" s="138">
        <f t="shared" si="1"/>
        <v>5</v>
      </c>
      <c r="G42" s="50" t="str">
        <f t="shared" si="3"/>
        <v>Năm phảy tròn</v>
      </c>
      <c r="H42" s="50"/>
      <c r="I42" s="50">
        <f t="shared" si="2"/>
        <v>0</v>
      </c>
    </row>
    <row r="43" spans="1:9" s="52" customFormat="1" ht="20.100000000000001" customHeight="1">
      <c r="A43" s="50">
        <v>26</v>
      </c>
      <c r="B43" s="128" t="s">
        <v>182</v>
      </c>
      <c r="C43" s="50">
        <v>8</v>
      </c>
      <c r="D43" s="50">
        <v>8</v>
      </c>
      <c r="E43" s="50">
        <f t="shared" si="0"/>
        <v>8</v>
      </c>
      <c r="F43" s="138">
        <f t="shared" si="1"/>
        <v>8</v>
      </c>
      <c r="G43" s="50" t="str">
        <f t="shared" si="3"/>
        <v>Tám phảy tròn</v>
      </c>
      <c r="H43" s="50"/>
      <c r="I43" s="50">
        <f t="shared" si="2"/>
        <v>0</v>
      </c>
    </row>
    <row r="44" spans="1:9" s="52" customFormat="1" ht="20.100000000000001" customHeight="1">
      <c r="A44" s="50">
        <v>27</v>
      </c>
      <c r="B44" s="128" t="s">
        <v>183</v>
      </c>
      <c r="C44" s="50">
        <v>5</v>
      </c>
      <c r="D44" s="50">
        <v>5</v>
      </c>
      <c r="E44" s="50">
        <f t="shared" si="0"/>
        <v>5</v>
      </c>
      <c r="F44" s="138">
        <f t="shared" si="1"/>
        <v>5</v>
      </c>
      <c r="G44" s="50" t="str">
        <f t="shared" si="3"/>
        <v>Năm phảy tròn</v>
      </c>
      <c r="H44" s="50"/>
      <c r="I44" s="50">
        <f t="shared" si="2"/>
        <v>0</v>
      </c>
    </row>
    <row r="45" spans="1:9" s="52" customFormat="1" ht="20.100000000000001" customHeight="1">
      <c r="A45" s="50">
        <v>28</v>
      </c>
      <c r="B45" s="128" t="s">
        <v>184</v>
      </c>
      <c r="C45" s="50">
        <v>7.25</v>
      </c>
      <c r="D45" s="50">
        <v>7</v>
      </c>
      <c r="E45" s="50">
        <f t="shared" si="0"/>
        <v>7.125</v>
      </c>
      <c r="F45" s="138">
        <f t="shared" si="1"/>
        <v>7.25</v>
      </c>
      <c r="G45" s="50" t="str">
        <f t="shared" si="3"/>
        <v>Bảy phảy hai lăm</v>
      </c>
      <c r="H45" s="50"/>
      <c r="I45" s="50">
        <f t="shared" si="2"/>
        <v>0.25</v>
      </c>
    </row>
    <row r="46" spans="1:9" s="52" customFormat="1" ht="20.100000000000001" customHeight="1">
      <c r="A46" s="50">
        <v>29</v>
      </c>
      <c r="B46" s="128" t="s">
        <v>185</v>
      </c>
      <c r="C46" s="50">
        <v>10</v>
      </c>
      <c r="D46" s="50">
        <v>10</v>
      </c>
      <c r="E46" s="50">
        <f t="shared" si="0"/>
        <v>10</v>
      </c>
      <c r="F46" s="138">
        <f t="shared" si="1"/>
        <v>10</v>
      </c>
      <c r="G46" s="50" t="str">
        <f t="shared" si="3"/>
        <v>Mười phảy tròn</v>
      </c>
      <c r="H46" s="50"/>
      <c r="I46" s="50">
        <f t="shared" si="2"/>
        <v>0</v>
      </c>
    </row>
    <row r="47" spans="1:9" s="52" customFormat="1" ht="20.100000000000001" customHeight="1">
      <c r="A47" s="50">
        <v>30</v>
      </c>
      <c r="B47" s="128" t="s">
        <v>186</v>
      </c>
      <c r="C47" s="50">
        <v>8.5</v>
      </c>
      <c r="D47" s="50">
        <v>8.75</v>
      </c>
      <c r="E47" s="50">
        <f t="shared" si="0"/>
        <v>8.625</v>
      </c>
      <c r="F47" s="138">
        <f t="shared" si="1"/>
        <v>8.75</v>
      </c>
      <c r="G47" s="50" t="str">
        <f t="shared" si="3"/>
        <v>Tám phảy bảy lăm</v>
      </c>
      <c r="H47" s="50"/>
      <c r="I47" s="50">
        <f t="shared" si="2"/>
        <v>-0.25</v>
      </c>
    </row>
    <row r="48" spans="1:9" s="52" customFormat="1" ht="20.100000000000001" customHeight="1">
      <c r="A48" s="50">
        <v>31</v>
      </c>
      <c r="B48" s="128" t="s">
        <v>187</v>
      </c>
      <c r="C48" s="50">
        <v>8.75</v>
      </c>
      <c r="D48" s="50">
        <v>9</v>
      </c>
      <c r="E48" s="50">
        <f t="shared" si="0"/>
        <v>8.875</v>
      </c>
      <c r="F48" s="138">
        <f t="shared" si="1"/>
        <v>9</v>
      </c>
      <c r="G48" s="50" t="str">
        <f t="shared" si="3"/>
        <v>Chín phảy tròn</v>
      </c>
      <c r="H48" s="50"/>
      <c r="I48" s="50">
        <f t="shared" si="2"/>
        <v>-0.25</v>
      </c>
    </row>
    <row r="49" spans="1:9" s="52" customFormat="1" ht="20.100000000000001" customHeight="1">
      <c r="A49" s="50">
        <v>32</v>
      </c>
      <c r="B49" s="128" t="s">
        <v>188</v>
      </c>
      <c r="C49" s="50">
        <v>6.5</v>
      </c>
      <c r="D49" s="50">
        <v>6.75</v>
      </c>
      <c r="E49" s="50">
        <f t="shared" si="0"/>
        <v>6.625</v>
      </c>
      <c r="F49" s="138">
        <f t="shared" si="1"/>
        <v>6.75</v>
      </c>
      <c r="G49" s="50" t="str">
        <f t="shared" si="3"/>
        <v>Sáu phảy bảy lăm</v>
      </c>
      <c r="H49" s="50"/>
      <c r="I49" s="50">
        <f t="shared" si="2"/>
        <v>-0.25</v>
      </c>
    </row>
    <row r="50" spans="1:9" s="52" customFormat="1" ht="20.100000000000001" customHeight="1">
      <c r="A50" s="50">
        <v>33</v>
      </c>
      <c r="B50" s="128" t="s">
        <v>189</v>
      </c>
      <c r="C50" s="50">
        <v>7.25</v>
      </c>
      <c r="D50" s="50">
        <v>7.5</v>
      </c>
      <c r="E50" s="50">
        <f t="shared" ref="E50:E81" si="4">AVERAGE(C50:D50)</f>
        <v>7.375</v>
      </c>
      <c r="F50" s="138">
        <f t="shared" si="1"/>
        <v>7.5</v>
      </c>
      <c r="G50" s="50" t="str">
        <f t="shared" si="3"/>
        <v>Bảy phảy năm</v>
      </c>
      <c r="H50" s="50"/>
      <c r="I50" s="50">
        <f t="shared" si="2"/>
        <v>-0.25</v>
      </c>
    </row>
    <row r="51" spans="1:9" s="52" customFormat="1" ht="20.100000000000001" customHeight="1">
      <c r="A51" s="50">
        <v>34</v>
      </c>
      <c r="B51" s="128" t="s">
        <v>190</v>
      </c>
      <c r="C51" s="50">
        <v>5</v>
      </c>
      <c r="D51" s="50">
        <v>5</v>
      </c>
      <c r="E51" s="50">
        <f t="shared" si="4"/>
        <v>5</v>
      </c>
      <c r="F51" s="138">
        <f t="shared" si="1"/>
        <v>5</v>
      </c>
      <c r="G51" s="50" t="str">
        <f t="shared" si="3"/>
        <v>Năm phảy tròn</v>
      </c>
      <c r="H51" s="50"/>
      <c r="I51" s="50">
        <f t="shared" si="2"/>
        <v>0</v>
      </c>
    </row>
    <row r="52" spans="1:9" s="52" customFormat="1" ht="20.100000000000001" customHeight="1">
      <c r="A52" s="50">
        <v>35</v>
      </c>
      <c r="B52" s="128" t="s">
        <v>191</v>
      </c>
      <c r="C52" s="50">
        <v>3.75</v>
      </c>
      <c r="D52" s="50">
        <v>4</v>
      </c>
      <c r="E52" s="50">
        <f t="shared" si="4"/>
        <v>3.875</v>
      </c>
      <c r="F52" s="138">
        <f t="shared" si="1"/>
        <v>4</v>
      </c>
      <c r="G52" s="50" t="str">
        <f t="shared" si="3"/>
        <v>Bốn phảy tròn</v>
      </c>
      <c r="H52" s="50"/>
      <c r="I52" s="50">
        <f t="shared" si="2"/>
        <v>-0.25</v>
      </c>
    </row>
    <row r="53" spans="1:9" s="52" customFormat="1" ht="20.100000000000001" customHeight="1">
      <c r="A53" s="50">
        <v>36</v>
      </c>
      <c r="B53" s="128" t="s">
        <v>192</v>
      </c>
      <c r="C53" s="50">
        <v>9.75</v>
      </c>
      <c r="D53" s="50">
        <v>10</v>
      </c>
      <c r="E53" s="50">
        <f t="shared" si="4"/>
        <v>9.875</v>
      </c>
      <c r="F53" s="138">
        <f t="shared" si="1"/>
        <v>10</v>
      </c>
      <c r="G53" s="50" t="str">
        <f t="shared" si="3"/>
        <v>Mười phảy tròn</v>
      </c>
      <c r="H53" s="50"/>
      <c r="I53" s="50">
        <f t="shared" si="2"/>
        <v>-0.25</v>
      </c>
    </row>
    <row r="54" spans="1:9" s="52" customFormat="1" ht="20.100000000000001" customHeight="1">
      <c r="A54" s="50">
        <v>37</v>
      </c>
      <c r="B54" s="128" t="s">
        <v>193</v>
      </c>
      <c r="C54" s="50">
        <v>8.25</v>
      </c>
      <c r="D54" s="50">
        <v>8</v>
      </c>
      <c r="E54" s="50">
        <f t="shared" si="4"/>
        <v>8.125</v>
      </c>
      <c r="F54" s="138">
        <f t="shared" si="1"/>
        <v>8.25</v>
      </c>
      <c r="G54" s="50" t="str">
        <f t="shared" si="3"/>
        <v>Tám phảy hai lăm</v>
      </c>
      <c r="H54" s="50"/>
      <c r="I54" s="50">
        <f t="shared" si="2"/>
        <v>0.25</v>
      </c>
    </row>
    <row r="55" spans="1:9" s="52" customFormat="1" ht="20.100000000000001" customHeight="1">
      <c r="A55" s="50">
        <v>38</v>
      </c>
      <c r="B55" s="128" t="s">
        <v>194</v>
      </c>
      <c r="C55" s="50">
        <v>5</v>
      </c>
      <c r="D55" s="50">
        <v>5</v>
      </c>
      <c r="E55" s="50">
        <f t="shared" si="4"/>
        <v>5</v>
      </c>
      <c r="F55" s="138">
        <f t="shared" si="1"/>
        <v>5</v>
      </c>
      <c r="G55" s="50" t="str">
        <f t="shared" si="3"/>
        <v>Năm phảy tròn</v>
      </c>
      <c r="H55" s="50"/>
      <c r="I55" s="50">
        <f t="shared" si="2"/>
        <v>0</v>
      </c>
    </row>
    <row r="56" spans="1:9" s="52" customFormat="1" ht="20.100000000000001" customHeight="1">
      <c r="A56" s="50">
        <v>39</v>
      </c>
      <c r="B56" s="128" t="s">
        <v>195</v>
      </c>
      <c r="C56" s="50">
        <v>4.25</v>
      </c>
      <c r="D56" s="50">
        <v>4.25</v>
      </c>
      <c r="E56" s="50">
        <f t="shared" si="4"/>
        <v>4.25</v>
      </c>
      <c r="F56" s="138">
        <f t="shared" si="1"/>
        <v>4.25</v>
      </c>
      <c r="G56" s="50" t="str">
        <f t="shared" si="3"/>
        <v>Bốn phảy hai lăm</v>
      </c>
      <c r="H56" s="50"/>
      <c r="I56" s="50">
        <f t="shared" si="2"/>
        <v>0</v>
      </c>
    </row>
    <row r="57" spans="1:9" s="52" customFormat="1" ht="20.100000000000001" customHeight="1">
      <c r="A57" s="50">
        <v>40</v>
      </c>
      <c r="B57" s="128" t="s">
        <v>196</v>
      </c>
      <c r="C57" s="50">
        <v>9.75</v>
      </c>
      <c r="D57" s="50">
        <v>9.75</v>
      </c>
      <c r="E57" s="50">
        <f t="shared" si="4"/>
        <v>9.75</v>
      </c>
      <c r="F57" s="138">
        <f t="shared" si="1"/>
        <v>9.75</v>
      </c>
      <c r="G57" s="50" t="str">
        <f t="shared" si="3"/>
        <v>Chín phảy bảy lăm</v>
      </c>
      <c r="H57" s="50"/>
      <c r="I57" s="50">
        <f t="shared" si="2"/>
        <v>0</v>
      </c>
    </row>
    <row r="58" spans="1:9" s="52" customFormat="1" ht="20.100000000000001" customHeight="1">
      <c r="A58" s="50">
        <v>41</v>
      </c>
      <c r="B58" s="128" t="s">
        <v>197</v>
      </c>
      <c r="C58" s="50">
        <v>8.25</v>
      </c>
      <c r="D58" s="50">
        <v>8.25</v>
      </c>
      <c r="E58" s="50">
        <f t="shared" si="4"/>
        <v>8.25</v>
      </c>
      <c r="F58" s="138">
        <f t="shared" si="1"/>
        <v>8.25</v>
      </c>
      <c r="G58" s="50" t="str">
        <f t="shared" si="3"/>
        <v>Tám phảy hai lăm</v>
      </c>
      <c r="H58" s="50"/>
      <c r="I58" s="50">
        <f t="shared" si="2"/>
        <v>0</v>
      </c>
    </row>
    <row r="59" spans="1:9" s="52" customFormat="1" ht="20.100000000000001" customHeight="1">
      <c r="A59" s="50">
        <v>42</v>
      </c>
      <c r="B59" s="128" t="s">
        <v>198</v>
      </c>
      <c r="C59" s="50">
        <v>5.75</v>
      </c>
      <c r="D59" s="50">
        <v>6</v>
      </c>
      <c r="E59" s="50">
        <f t="shared" si="4"/>
        <v>5.875</v>
      </c>
      <c r="F59" s="138">
        <f t="shared" si="1"/>
        <v>6</v>
      </c>
      <c r="G59" s="50" t="str">
        <f t="shared" si="3"/>
        <v>Sáu phảy tròn</v>
      </c>
      <c r="H59" s="50"/>
      <c r="I59" s="50">
        <f t="shared" si="2"/>
        <v>-0.25</v>
      </c>
    </row>
    <row r="60" spans="1:9" s="52" customFormat="1" ht="20.100000000000001" customHeight="1">
      <c r="A60" s="50">
        <v>43</v>
      </c>
      <c r="B60" s="128" t="s">
        <v>199</v>
      </c>
      <c r="C60" s="50">
        <v>7.75</v>
      </c>
      <c r="D60" s="50">
        <v>8</v>
      </c>
      <c r="E60" s="50">
        <f t="shared" si="4"/>
        <v>7.875</v>
      </c>
      <c r="F60" s="138">
        <f t="shared" si="1"/>
        <v>8</v>
      </c>
      <c r="G60" s="50" t="str">
        <f t="shared" si="3"/>
        <v>Tám phảy tròn</v>
      </c>
      <c r="H60" s="50"/>
      <c r="I60" s="50">
        <f t="shared" si="2"/>
        <v>-0.25</v>
      </c>
    </row>
    <row r="61" spans="1:9" s="52" customFormat="1" ht="20.100000000000001" customHeight="1">
      <c r="A61" s="50">
        <v>44</v>
      </c>
      <c r="B61" s="128" t="s">
        <v>200</v>
      </c>
      <c r="C61" s="50">
        <v>5.75</v>
      </c>
      <c r="D61" s="50">
        <v>5.5</v>
      </c>
      <c r="E61" s="50">
        <f t="shared" si="4"/>
        <v>5.625</v>
      </c>
      <c r="F61" s="138">
        <f t="shared" si="1"/>
        <v>5.75</v>
      </c>
      <c r="G61" s="50" t="str">
        <f t="shared" si="3"/>
        <v>Năm phảy bảy lăm</v>
      </c>
      <c r="H61" s="50"/>
      <c r="I61" s="50">
        <f t="shared" si="2"/>
        <v>0.25</v>
      </c>
    </row>
    <row r="62" spans="1:9" s="52" customFormat="1" ht="20.100000000000001" customHeight="1">
      <c r="A62" s="50">
        <v>45</v>
      </c>
      <c r="B62" s="128" t="s">
        <v>201</v>
      </c>
      <c r="C62" s="50">
        <v>7.25</v>
      </c>
      <c r="D62" s="50">
        <v>7.25</v>
      </c>
      <c r="E62" s="50">
        <f t="shared" si="4"/>
        <v>7.25</v>
      </c>
      <c r="F62" s="138">
        <f t="shared" si="1"/>
        <v>7.25</v>
      </c>
      <c r="G62" s="50" t="str">
        <f t="shared" si="3"/>
        <v>Bảy phảy hai lăm</v>
      </c>
      <c r="H62" s="50"/>
      <c r="I62" s="50">
        <f t="shared" si="2"/>
        <v>0</v>
      </c>
    </row>
    <row r="63" spans="1:9" s="52" customFormat="1" ht="20.100000000000001" customHeight="1">
      <c r="A63" s="50">
        <v>46</v>
      </c>
      <c r="B63" s="128" t="s">
        <v>202</v>
      </c>
      <c r="C63" s="50">
        <v>4.25</v>
      </c>
      <c r="D63" s="50">
        <v>4.5</v>
      </c>
      <c r="E63" s="50">
        <f t="shared" si="4"/>
        <v>4.375</v>
      </c>
      <c r="F63" s="138">
        <f t="shared" si="1"/>
        <v>4.5</v>
      </c>
      <c r="G63" s="50" t="str">
        <f t="shared" si="3"/>
        <v>Bốn phảy năm</v>
      </c>
      <c r="H63" s="50"/>
      <c r="I63" s="50">
        <f t="shared" si="2"/>
        <v>-0.25</v>
      </c>
    </row>
    <row r="64" spans="1:9" s="52" customFormat="1" ht="20.100000000000001" customHeight="1">
      <c r="A64" s="50">
        <v>47</v>
      </c>
      <c r="B64" s="128" t="s">
        <v>203</v>
      </c>
      <c r="C64" s="50">
        <v>1.5</v>
      </c>
      <c r="D64" s="50">
        <v>2</v>
      </c>
      <c r="E64" s="50">
        <f t="shared" si="4"/>
        <v>1.75</v>
      </c>
      <c r="F64" s="138">
        <f t="shared" si="1"/>
        <v>1.75</v>
      </c>
      <c r="G64" s="50" t="str">
        <f t="shared" si="3"/>
        <v>Một phảy bảy lăm</v>
      </c>
      <c r="H64" s="50"/>
      <c r="I64" s="50">
        <f t="shared" si="2"/>
        <v>-0.5</v>
      </c>
    </row>
    <row r="65" spans="1:9" s="52" customFormat="1" ht="20.100000000000001" customHeight="1">
      <c r="A65" s="50">
        <v>48</v>
      </c>
      <c r="B65" s="128" t="s">
        <v>204</v>
      </c>
      <c r="C65" s="50">
        <v>4.5</v>
      </c>
      <c r="D65" s="50">
        <v>4.5</v>
      </c>
      <c r="E65" s="50">
        <f t="shared" si="4"/>
        <v>4.5</v>
      </c>
      <c r="F65" s="138">
        <f t="shared" si="1"/>
        <v>4.5</v>
      </c>
      <c r="G65" s="50" t="str">
        <f t="shared" si="3"/>
        <v>Bốn phảy năm</v>
      </c>
      <c r="H65" s="50"/>
      <c r="I65" s="50">
        <f t="shared" si="2"/>
        <v>0</v>
      </c>
    </row>
    <row r="66" spans="1:9" s="52" customFormat="1" ht="20.100000000000001" customHeight="1">
      <c r="A66" s="50">
        <v>49</v>
      </c>
      <c r="B66" s="128" t="s">
        <v>205</v>
      </c>
      <c r="C66" s="50">
        <v>9.5</v>
      </c>
      <c r="D66" s="50">
        <v>9.75</v>
      </c>
      <c r="E66" s="50">
        <f t="shared" si="4"/>
        <v>9.625</v>
      </c>
      <c r="F66" s="138">
        <f t="shared" si="1"/>
        <v>9.75</v>
      </c>
      <c r="G66" s="50" t="str">
        <f t="shared" si="3"/>
        <v>Chín phảy bảy lăm</v>
      </c>
      <c r="H66" s="50"/>
      <c r="I66" s="50">
        <f t="shared" si="2"/>
        <v>-0.25</v>
      </c>
    </row>
    <row r="67" spans="1:9" s="52" customFormat="1" ht="20.100000000000001" customHeight="1">
      <c r="A67" s="50">
        <v>50</v>
      </c>
      <c r="B67" s="128" t="s">
        <v>206</v>
      </c>
      <c r="C67" s="50">
        <v>10</v>
      </c>
      <c r="D67" s="50">
        <v>10</v>
      </c>
      <c r="E67" s="50">
        <f t="shared" si="4"/>
        <v>10</v>
      </c>
      <c r="F67" s="138">
        <f t="shared" si="1"/>
        <v>10</v>
      </c>
      <c r="G67" s="50" t="str">
        <f t="shared" si="3"/>
        <v>Mười phảy tròn</v>
      </c>
      <c r="H67" s="50"/>
      <c r="I67" s="50">
        <f t="shared" si="2"/>
        <v>0</v>
      </c>
    </row>
    <row r="68" spans="1:9" s="52" customFormat="1" ht="20.100000000000001" customHeight="1">
      <c r="A68" s="50">
        <v>51</v>
      </c>
      <c r="B68" s="128" t="s">
        <v>207</v>
      </c>
      <c r="C68" s="50">
        <v>10</v>
      </c>
      <c r="D68" s="50">
        <v>9.75</v>
      </c>
      <c r="E68" s="50">
        <f t="shared" si="4"/>
        <v>9.875</v>
      </c>
      <c r="F68" s="138">
        <f t="shared" si="1"/>
        <v>10</v>
      </c>
      <c r="G68" s="50" t="str">
        <f t="shared" si="3"/>
        <v>Mười phảy tròn</v>
      </c>
      <c r="H68" s="50"/>
      <c r="I68" s="50">
        <f t="shared" si="2"/>
        <v>0.25</v>
      </c>
    </row>
    <row r="69" spans="1:9" s="52" customFormat="1" ht="20.100000000000001" customHeight="1">
      <c r="A69" s="50">
        <v>52</v>
      </c>
      <c r="B69" s="128" t="s">
        <v>208</v>
      </c>
      <c r="C69" s="50">
        <v>6.5</v>
      </c>
      <c r="D69" s="50">
        <v>6.5</v>
      </c>
      <c r="E69" s="50">
        <f t="shared" si="4"/>
        <v>6.5</v>
      </c>
      <c r="F69" s="138">
        <f t="shared" si="1"/>
        <v>6.5</v>
      </c>
      <c r="G69" s="50" t="str">
        <f t="shared" si="3"/>
        <v>Sáu phảy năm</v>
      </c>
      <c r="H69" s="50"/>
      <c r="I69" s="50">
        <f t="shared" si="2"/>
        <v>0</v>
      </c>
    </row>
    <row r="70" spans="1:9" s="52" customFormat="1" ht="20.100000000000001" customHeight="1">
      <c r="A70" s="50">
        <v>53</v>
      </c>
      <c r="B70" s="128" t="s">
        <v>209</v>
      </c>
      <c r="C70" s="50">
        <v>8.5</v>
      </c>
      <c r="D70" s="50">
        <v>8.75</v>
      </c>
      <c r="E70" s="50">
        <f t="shared" si="4"/>
        <v>8.625</v>
      </c>
      <c r="F70" s="138">
        <f t="shared" si="1"/>
        <v>8.75</v>
      </c>
      <c r="G70" s="50" t="str">
        <f t="shared" si="3"/>
        <v>Tám phảy bảy lăm</v>
      </c>
      <c r="H70" s="50"/>
      <c r="I70" s="50">
        <f t="shared" si="2"/>
        <v>-0.25</v>
      </c>
    </row>
    <row r="71" spans="1:9" s="52" customFormat="1" ht="20.100000000000001" customHeight="1">
      <c r="A71" s="50">
        <v>54</v>
      </c>
      <c r="B71" s="128" t="s">
        <v>210</v>
      </c>
      <c r="C71" s="50">
        <v>5</v>
      </c>
      <c r="D71" s="50">
        <v>5</v>
      </c>
      <c r="E71" s="50">
        <f t="shared" si="4"/>
        <v>5</v>
      </c>
      <c r="F71" s="138">
        <f t="shared" si="1"/>
        <v>5</v>
      </c>
      <c r="G71" s="50" t="str">
        <f t="shared" si="3"/>
        <v>Năm phảy tròn</v>
      </c>
      <c r="H71" s="50"/>
      <c r="I71" s="50">
        <f t="shared" si="2"/>
        <v>0</v>
      </c>
    </row>
    <row r="72" spans="1:9" s="52" customFormat="1" ht="20.100000000000001" customHeight="1">
      <c r="A72" s="50">
        <v>55</v>
      </c>
      <c r="B72" s="128" t="s">
        <v>211</v>
      </c>
      <c r="C72" s="50">
        <v>9</v>
      </c>
      <c r="D72" s="50">
        <v>9.25</v>
      </c>
      <c r="E72" s="50">
        <f t="shared" si="4"/>
        <v>9.125</v>
      </c>
      <c r="F72" s="138">
        <f t="shared" si="1"/>
        <v>9.25</v>
      </c>
      <c r="G72" s="50" t="str">
        <f t="shared" si="3"/>
        <v>Chín phảy hai lăm</v>
      </c>
      <c r="H72" s="50"/>
      <c r="I72" s="50">
        <f t="shared" si="2"/>
        <v>-0.25</v>
      </c>
    </row>
    <row r="73" spans="1:9" s="52" customFormat="1" ht="20.100000000000001" customHeight="1">
      <c r="A73" s="50">
        <v>56</v>
      </c>
      <c r="B73" s="128" t="s">
        <v>212</v>
      </c>
      <c r="C73" s="50">
        <v>5.25</v>
      </c>
      <c r="D73" s="50">
        <v>5.5</v>
      </c>
      <c r="E73" s="50">
        <f t="shared" si="4"/>
        <v>5.375</v>
      </c>
      <c r="F73" s="138">
        <f t="shared" si="1"/>
        <v>5.5</v>
      </c>
      <c r="G73" s="50" t="str">
        <f t="shared" si="3"/>
        <v>Năm phảy năm</v>
      </c>
      <c r="H73" s="50"/>
      <c r="I73" s="50">
        <f t="shared" si="2"/>
        <v>-0.25</v>
      </c>
    </row>
    <row r="74" spans="1:9" s="52" customFormat="1" ht="20.100000000000001" customHeight="1">
      <c r="A74" s="50">
        <v>57</v>
      </c>
      <c r="B74" s="128" t="s">
        <v>213</v>
      </c>
      <c r="C74" s="50">
        <v>6.25</v>
      </c>
      <c r="D74" s="50">
        <v>6.25</v>
      </c>
      <c r="E74" s="50">
        <f t="shared" si="4"/>
        <v>6.25</v>
      </c>
      <c r="F74" s="138">
        <f t="shared" si="1"/>
        <v>6.25</v>
      </c>
      <c r="G74" s="50" t="str">
        <f t="shared" si="3"/>
        <v>Sáu phảy hai lăm</v>
      </c>
      <c r="H74" s="50"/>
      <c r="I74" s="50">
        <f t="shared" si="2"/>
        <v>0</v>
      </c>
    </row>
    <row r="75" spans="1:9" s="52" customFormat="1" ht="20.100000000000001" customHeight="1">
      <c r="A75" s="50">
        <v>58</v>
      </c>
      <c r="B75" s="128" t="s">
        <v>214</v>
      </c>
      <c r="C75" s="50">
        <v>7</v>
      </c>
      <c r="D75" s="50">
        <v>7</v>
      </c>
      <c r="E75" s="50">
        <f t="shared" si="4"/>
        <v>7</v>
      </c>
      <c r="F75" s="138">
        <f t="shared" si="1"/>
        <v>7</v>
      </c>
      <c r="G75" s="50" t="str">
        <f t="shared" si="3"/>
        <v>Bảy phảy tròn</v>
      </c>
      <c r="H75" s="50"/>
      <c r="I75" s="50">
        <f t="shared" si="2"/>
        <v>0</v>
      </c>
    </row>
    <row r="76" spans="1:9" s="52" customFormat="1" ht="20.100000000000001" customHeight="1">
      <c r="A76" s="50">
        <v>59</v>
      </c>
      <c r="B76" s="128" t="s">
        <v>215</v>
      </c>
      <c r="C76" s="50">
        <v>9.25</v>
      </c>
      <c r="D76" s="50">
        <v>9.5</v>
      </c>
      <c r="E76" s="50">
        <f t="shared" si="4"/>
        <v>9.375</v>
      </c>
      <c r="F76" s="138">
        <f t="shared" si="1"/>
        <v>9.5</v>
      </c>
      <c r="G76" s="50" t="str">
        <f t="shared" si="3"/>
        <v>Chín phảy năm</v>
      </c>
      <c r="H76" s="50"/>
      <c r="I76" s="50">
        <f t="shared" si="2"/>
        <v>-0.25</v>
      </c>
    </row>
    <row r="77" spans="1:9" s="52" customFormat="1" ht="20.100000000000001" customHeight="1">
      <c r="A77" s="50">
        <v>60</v>
      </c>
      <c r="B77" s="128" t="s">
        <v>216</v>
      </c>
      <c r="C77" s="50">
        <v>8</v>
      </c>
      <c r="D77" s="50">
        <v>8</v>
      </c>
      <c r="E77" s="50">
        <f t="shared" si="4"/>
        <v>8</v>
      </c>
      <c r="F77" s="138">
        <f t="shared" si="1"/>
        <v>8</v>
      </c>
      <c r="G77" s="50" t="str">
        <f t="shared" si="3"/>
        <v>Tám phảy tròn</v>
      </c>
      <c r="H77" s="50"/>
      <c r="I77" s="50">
        <f t="shared" si="2"/>
        <v>0</v>
      </c>
    </row>
    <row r="78" spans="1:9" s="52" customFormat="1" ht="20.100000000000001" customHeight="1">
      <c r="A78" s="50">
        <v>61</v>
      </c>
      <c r="B78" s="128" t="s">
        <v>217</v>
      </c>
      <c r="C78" s="50">
        <v>6.75</v>
      </c>
      <c r="D78" s="50">
        <v>6.75</v>
      </c>
      <c r="E78" s="50">
        <f t="shared" si="4"/>
        <v>6.75</v>
      </c>
      <c r="F78" s="138">
        <f t="shared" si="1"/>
        <v>6.75</v>
      </c>
      <c r="G78" s="50" t="str">
        <f t="shared" si="3"/>
        <v>Sáu phảy bảy lăm</v>
      </c>
      <c r="H78" s="50"/>
      <c r="I78" s="50">
        <f t="shared" si="2"/>
        <v>0</v>
      </c>
    </row>
    <row r="79" spans="1:9" s="52" customFormat="1" ht="20.100000000000001" customHeight="1">
      <c r="A79" s="50">
        <v>62</v>
      </c>
      <c r="B79" s="128" t="s">
        <v>218</v>
      </c>
      <c r="C79" s="50">
        <v>3.5</v>
      </c>
      <c r="D79" s="50">
        <v>3.5</v>
      </c>
      <c r="E79" s="50">
        <f t="shared" si="4"/>
        <v>3.5</v>
      </c>
      <c r="F79" s="138">
        <f t="shared" si="1"/>
        <v>3.5</v>
      </c>
      <c r="G79" s="50" t="str">
        <f t="shared" si="3"/>
        <v>Ba phảy năm</v>
      </c>
      <c r="H79" s="50"/>
      <c r="I79" s="50">
        <f t="shared" si="2"/>
        <v>0</v>
      </c>
    </row>
    <row r="80" spans="1:9" s="52" customFormat="1" ht="20.100000000000001" customHeight="1">
      <c r="A80" s="50">
        <v>63</v>
      </c>
      <c r="B80" s="128" t="s">
        <v>219</v>
      </c>
      <c r="C80" s="50">
        <v>8.25</v>
      </c>
      <c r="D80" s="50">
        <v>8.5</v>
      </c>
      <c r="E80" s="50">
        <f t="shared" si="4"/>
        <v>8.375</v>
      </c>
      <c r="F80" s="138">
        <f t="shared" si="1"/>
        <v>8.5</v>
      </c>
      <c r="G80" s="50" t="str">
        <f t="shared" si="3"/>
        <v>Tám phảy năm</v>
      </c>
      <c r="H80" s="50"/>
      <c r="I80" s="50">
        <f t="shared" si="2"/>
        <v>-0.25</v>
      </c>
    </row>
    <row r="81" spans="1:9" s="52" customFormat="1" ht="20.100000000000001" customHeight="1">
      <c r="A81" s="50">
        <v>64</v>
      </c>
      <c r="B81" s="128" t="s">
        <v>220</v>
      </c>
      <c r="C81" s="50">
        <v>7.75</v>
      </c>
      <c r="D81" s="50">
        <v>8</v>
      </c>
      <c r="E81" s="50">
        <f t="shared" si="4"/>
        <v>7.875</v>
      </c>
      <c r="F81" s="138">
        <f t="shared" si="1"/>
        <v>8</v>
      </c>
      <c r="G81" s="50" t="str">
        <f t="shared" si="3"/>
        <v>Tám phảy tròn</v>
      </c>
      <c r="H81" s="50"/>
      <c r="I81" s="50">
        <f t="shared" si="2"/>
        <v>-0.25</v>
      </c>
    </row>
    <row r="82" spans="1:9" s="52" customFormat="1" ht="20.100000000000001" customHeight="1">
      <c r="A82" s="50">
        <v>65</v>
      </c>
      <c r="B82" s="128" t="s">
        <v>221</v>
      </c>
      <c r="C82" s="50">
        <v>5.75</v>
      </c>
      <c r="D82" s="50">
        <v>5.5</v>
      </c>
      <c r="E82" s="50">
        <f t="shared" ref="E82:E88" si="5">AVERAGE(C82:D82)</f>
        <v>5.625</v>
      </c>
      <c r="F82" s="138">
        <f t="shared" si="1"/>
        <v>5.75</v>
      </c>
      <c r="G82" s="50" t="str">
        <f t="shared" si="3"/>
        <v>Năm phảy bảy lăm</v>
      </c>
      <c r="H82" s="50"/>
      <c r="I82" s="50">
        <f t="shared" si="2"/>
        <v>0.25</v>
      </c>
    </row>
    <row r="83" spans="1:9" s="52" customFormat="1" ht="20.100000000000001" customHeight="1">
      <c r="A83" s="50">
        <v>66</v>
      </c>
      <c r="B83" s="128" t="s">
        <v>222</v>
      </c>
      <c r="C83" s="50">
        <v>6.5</v>
      </c>
      <c r="D83" s="50">
        <v>6.75</v>
      </c>
      <c r="E83" s="50">
        <f t="shared" si="5"/>
        <v>6.625</v>
      </c>
      <c r="F83" s="138">
        <f t="shared" ref="F83:F88" si="6">MROUND(E83,0.25)</f>
        <v>6.75</v>
      </c>
      <c r="G83" s="50" t="str">
        <f t="shared" si="3"/>
        <v>Sáu phảy bảy lăm</v>
      </c>
      <c r="H83" s="50"/>
      <c r="I83" s="50">
        <f t="shared" ref="I83:I88" si="7">C83-D83</f>
        <v>-0.25</v>
      </c>
    </row>
    <row r="84" spans="1:9" s="52" customFormat="1" ht="20.100000000000001" customHeight="1">
      <c r="A84" s="50">
        <v>67</v>
      </c>
      <c r="B84" s="128" t="s">
        <v>223</v>
      </c>
      <c r="C84" s="50">
        <v>7.75</v>
      </c>
      <c r="D84" s="50">
        <v>8</v>
      </c>
      <c r="E84" s="50">
        <f t="shared" si="5"/>
        <v>7.875</v>
      </c>
      <c r="F84" s="138">
        <f t="shared" si="6"/>
        <v>8</v>
      </c>
      <c r="G84" s="50" t="str">
        <f>VLOOKUP(F84,$F$103:$G$178,2,0)</f>
        <v>Tám phảy tròn</v>
      </c>
      <c r="H84" s="50"/>
      <c r="I84" s="50">
        <f t="shared" si="7"/>
        <v>-0.25</v>
      </c>
    </row>
    <row r="85" spans="1:9" s="52" customFormat="1" ht="20.100000000000001" customHeight="1">
      <c r="A85" s="50">
        <v>68</v>
      </c>
      <c r="B85" s="128" t="s">
        <v>224</v>
      </c>
      <c r="C85" s="50">
        <v>5</v>
      </c>
      <c r="D85" s="50">
        <v>5</v>
      </c>
      <c r="E85" s="50">
        <f t="shared" si="5"/>
        <v>5</v>
      </c>
      <c r="F85" s="138">
        <f t="shared" si="6"/>
        <v>5</v>
      </c>
      <c r="G85" s="50" t="str">
        <f>VLOOKUP(F85,$F$103:$G$178,2,0)</f>
        <v>Năm phảy tròn</v>
      </c>
      <c r="H85" s="50"/>
      <c r="I85" s="50">
        <f t="shared" si="7"/>
        <v>0</v>
      </c>
    </row>
    <row r="86" spans="1:9" s="52" customFormat="1" ht="20.100000000000001" customHeight="1">
      <c r="A86" s="50">
        <v>69</v>
      </c>
      <c r="B86" s="128" t="s">
        <v>225</v>
      </c>
      <c r="C86" s="50">
        <v>8</v>
      </c>
      <c r="D86" s="50">
        <v>8.25</v>
      </c>
      <c r="E86" s="50">
        <f t="shared" si="5"/>
        <v>8.125</v>
      </c>
      <c r="F86" s="138">
        <f t="shared" si="6"/>
        <v>8.25</v>
      </c>
      <c r="G86" s="50" t="str">
        <f>VLOOKUP(F86,$F$103:$G$178,2,0)</f>
        <v>Tám phảy hai lăm</v>
      </c>
      <c r="H86" s="50"/>
      <c r="I86" s="50">
        <f t="shared" si="7"/>
        <v>-0.25</v>
      </c>
    </row>
    <row r="87" spans="1:9" s="52" customFormat="1" ht="20.100000000000001" customHeight="1">
      <c r="A87" s="50">
        <v>70</v>
      </c>
      <c r="B87" s="128" t="s">
        <v>226</v>
      </c>
      <c r="C87" s="50">
        <v>9</v>
      </c>
      <c r="D87" s="50">
        <v>9</v>
      </c>
      <c r="E87" s="50">
        <f t="shared" si="5"/>
        <v>9</v>
      </c>
      <c r="F87" s="138">
        <f t="shared" si="6"/>
        <v>9</v>
      </c>
      <c r="G87" s="50" t="str">
        <f>VLOOKUP(F87,$F$103:$G$178,2,0)</f>
        <v>Chín phảy tròn</v>
      </c>
      <c r="H87" s="50"/>
      <c r="I87" s="50">
        <f t="shared" si="7"/>
        <v>0</v>
      </c>
    </row>
    <row r="88" spans="1:9" s="52" customFormat="1" ht="20.100000000000001" customHeight="1">
      <c r="A88" s="50">
        <v>71</v>
      </c>
      <c r="B88" s="128" t="s">
        <v>227</v>
      </c>
      <c r="C88" s="50">
        <v>7.25</v>
      </c>
      <c r="D88" s="50">
        <v>7.25</v>
      </c>
      <c r="E88" s="50">
        <f t="shared" si="5"/>
        <v>7.25</v>
      </c>
      <c r="F88" s="138">
        <f t="shared" si="6"/>
        <v>7.25</v>
      </c>
      <c r="G88" s="50" t="str">
        <f>VLOOKUP(F88,$F$103:$G$178,2,0)</f>
        <v>Bảy phảy hai lăm</v>
      </c>
      <c r="H88" s="50"/>
      <c r="I88" s="50">
        <f t="shared" si="7"/>
        <v>0</v>
      </c>
    </row>
    <row r="89" spans="1:9" s="52" customFormat="1" ht="24" customHeight="1">
      <c r="A89" s="218" t="str">
        <f>"Ấn định danh sách: "&amp;A88&amp;" phách bài thi."</f>
        <v>Ấn định danh sách: 71 phách bài thi.</v>
      </c>
      <c r="B89" s="218"/>
      <c r="C89" s="218"/>
      <c r="D89" s="218"/>
      <c r="E89" s="218"/>
      <c r="F89" s="218"/>
      <c r="G89" s="218"/>
      <c r="H89" s="218"/>
      <c r="I89" s="81"/>
    </row>
    <row r="90" spans="1:9" s="52" customFormat="1" ht="20.100000000000001" customHeight="1">
      <c r="B90" s="217" t="s">
        <v>645</v>
      </c>
      <c r="C90" s="217"/>
      <c r="D90" s="217"/>
      <c r="E90" s="217"/>
      <c r="F90" s="217"/>
      <c r="G90" s="217"/>
      <c r="H90" s="217"/>
      <c r="I90" s="81"/>
    </row>
    <row r="91" spans="1:9" s="52" customFormat="1" ht="20.100000000000001" customHeight="1">
      <c r="A91" s="217" t="s">
        <v>644</v>
      </c>
      <c r="B91" s="217"/>
      <c r="C91" s="217"/>
      <c r="D91" s="217"/>
      <c r="E91" s="217"/>
      <c r="F91" s="217"/>
      <c r="G91" s="217"/>
      <c r="H91" s="217"/>
      <c r="I91" s="81"/>
    </row>
    <row r="92" spans="1:9" s="52" customFormat="1" ht="20.100000000000001" customHeight="1">
      <c r="B92" s="217" t="s">
        <v>643</v>
      </c>
      <c r="C92" s="217"/>
      <c r="D92" s="217"/>
      <c r="E92" s="217"/>
      <c r="F92" s="217"/>
      <c r="G92" s="217"/>
      <c r="H92" s="217"/>
      <c r="I92" s="81"/>
    </row>
    <row r="93" spans="1:9" s="52" customFormat="1" ht="20.100000000000001" customHeight="1">
      <c r="A93" s="217" t="s">
        <v>646</v>
      </c>
      <c r="B93" s="227"/>
      <c r="C93" s="227"/>
      <c r="D93" s="227"/>
      <c r="E93" s="227"/>
      <c r="F93" s="227"/>
      <c r="G93" s="227"/>
      <c r="H93" s="227"/>
      <c r="I93" s="81"/>
    </row>
    <row r="94" spans="1:9" s="52" customFormat="1" ht="20.100000000000001" customHeight="1">
      <c r="A94" s="217" t="s">
        <v>647</v>
      </c>
      <c r="B94" s="227"/>
      <c r="C94" s="227"/>
      <c r="D94" s="227"/>
      <c r="E94" s="227"/>
      <c r="F94" s="227"/>
      <c r="G94" s="227"/>
      <c r="H94" s="227"/>
      <c r="I94" s="81"/>
    </row>
    <row r="95" spans="1:9" s="52" customFormat="1" ht="20.100000000000001" customHeight="1">
      <c r="A95" s="148"/>
      <c r="B95" s="149"/>
      <c r="C95" s="149"/>
      <c r="D95" s="149"/>
      <c r="E95" s="149"/>
      <c r="F95" s="149"/>
      <c r="G95" s="149"/>
      <c r="H95" s="149"/>
      <c r="I95" s="81"/>
    </row>
    <row r="96" spans="1:9" s="96" customFormat="1" ht="16.5">
      <c r="A96" s="228" t="s">
        <v>239</v>
      </c>
      <c r="B96" s="228"/>
      <c r="C96" s="228"/>
      <c r="D96" s="228"/>
      <c r="E96" s="228" t="s">
        <v>234</v>
      </c>
      <c r="F96" s="228"/>
      <c r="G96" s="94" t="s">
        <v>236</v>
      </c>
      <c r="H96" s="94" t="s">
        <v>235</v>
      </c>
      <c r="I96" s="38">
        <f>COUNTIF(F1:F88,"&lt;5")</f>
        <v>6</v>
      </c>
    </row>
    <row r="97" spans="1:9" s="32" customFormat="1" ht="16.5">
      <c r="A97" s="230" t="s">
        <v>18</v>
      </c>
      <c r="B97" s="230"/>
      <c r="C97" s="230"/>
      <c r="D97" s="230"/>
      <c r="E97" s="230" t="s">
        <v>18</v>
      </c>
      <c r="F97" s="230"/>
      <c r="G97" s="95" t="s">
        <v>18</v>
      </c>
      <c r="H97" s="95" t="s">
        <v>18</v>
      </c>
    </row>
    <row r="98" spans="1:9" s="32" customFormat="1" ht="20.100000000000001" customHeight="1">
      <c r="A98" s="95"/>
      <c r="B98" s="95"/>
      <c r="C98" s="95"/>
      <c r="F98" s="102"/>
      <c r="G98" s="95"/>
      <c r="H98" s="95"/>
    </row>
    <row r="99" spans="1:9" s="32" customFormat="1" ht="20.100000000000001" customHeight="1">
      <c r="A99" s="95"/>
      <c r="B99" s="95"/>
      <c r="C99" s="95"/>
      <c r="F99" s="102"/>
      <c r="G99" s="95"/>
      <c r="H99" s="95"/>
    </row>
    <row r="100" spans="1:9" s="32" customFormat="1" ht="20.100000000000001" customHeight="1">
      <c r="A100" s="95"/>
      <c r="B100" s="95"/>
      <c r="C100" s="95"/>
      <c r="F100" s="102"/>
      <c r="G100" s="95"/>
      <c r="H100" s="95"/>
    </row>
    <row r="101" spans="1:9" s="32" customFormat="1" ht="20.100000000000001" customHeight="1">
      <c r="C101" s="95"/>
      <c r="F101" s="102"/>
      <c r="G101" s="95"/>
      <c r="H101" s="95"/>
    </row>
    <row r="102" spans="1:9" s="96" customFormat="1" ht="20.100000000000001" customHeight="1">
      <c r="A102" s="228" t="s">
        <v>627</v>
      </c>
      <c r="B102" s="228"/>
      <c r="C102" s="228"/>
      <c r="D102" s="228"/>
      <c r="E102" s="228" t="s">
        <v>626</v>
      </c>
      <c r="F102" s="228"/>
      <c r="G102" s="94" t="s">
        <v>628</v>
      </c>
      <c r="H102" s="94" t="s">
        <v>19</v>
      </c>
      <c r="I102" s="38"/>
    </row>
    <row r="103" spans="1:9" s="23" customFormat="1" ht="20.100000000000001" customHeight="1">
      <c r="A103" s="129"/>
      <c r="B103" s="129"/>
      <c r="C103" s="130"/>
      <c r="D103" s="130"/>
      <c r="E103" s="130"/>
      <c r="F103" s="131">
        <v>0</v>
      </c>
      <c r="G103" s="132" t="s">
        <v>61</v>
      </c>
      <c r="H103" s="133"/>
    </row>
    <row r="104" spans="1:9" s="23" customFormat="1" ht="20.100000000000001" customHeight="1">
      <c r="A104" s="129"/>
      <c r="B104" s="129"/>
      <c r="C104" s="130"/>
      <c r="D104" s="130"/>
      <c r="E104" s="130"/>
      <c r="F104" s="132">
        <v>0.5</v>
      </c>
      <c r="G104" s="132" t="s">
        <v>87</v>
      </c>
      <c r="H104" s="133"/>
    </row>
    <row r="105" spans="1:9" s="23" customFormat="1" ht="20.100000000000001" customHeight="1">
      <c r="A105" s="129"/>
      <c r="B105" s="129"/>
      <c r="C105" s="130"/>
      <c r="D105" s="130"/>
      <c r="E105" s="130"/>
      <c r="F105" s="132">
        <v>1</v>
      </c>
      <c r="G105" s="132" t="s">
        <v>60</v>
      </c>
      <c r="H105" s="133"/>
    </row>
    <row r="106" spans="1:9" s="23" customFormat="1" ht="20.100000000000001" customHeight="1">
      <c r="A106" s="129"/>
      <c r="B106" s="129"/>
      <c r="C106" s="130"/>
      <c r="D106" s="130"/>
      <c r="E106" s="130"/>
      <c r="F106" s="132">
        <v>1.25</v>
      </c>
      <c r="G106" s="132" t="s">
        <v>229</v>
      </c>
      <c r="H106" s="133"/>
    </row>
    <row r="107" spans="1:9" s="23" customFormat="1" ht="20.100000000000001" customHeight="1">
      <c r="A107" s="129"/>
      <c r="B107" s="129"/>
      <c r="C107" s="130"/>
      <c r="D107" s="130"/>
      <c r="E107" s="130"/>
      <c r="F107" s="132">
        <v>1.5</v>
      </c>
      <c r="G107" s="132" t="s">
        <v>64</v>
      </c>
      <c r="H107" s="133"/>
    </row>
    <row r="108" spans="1:9" s="23" customFormat="1" ht="20.100000000000001" customHeight="1">
      <c r="A108" s="129"/>
      <c r="B108" s="129"/>
      <c r="C108" s="130"/>
      <c r="D108" s="130"/>
      <c r="E108" s="130"/>
      <c r="F108" s="132">
        <v>1.75</v>
      </c>
      <c r="G108" s="132" t="s">
        <v>230</v>
      </c>
      <c r="H108" s="133"/>
    </row>
    <row r="109" spans="1:9" s="23" customFormat="1" ht="20.100000000000001" customHeight="1">
      <c r="A109" s="129"/>
      <c r="B109" s="129"/>
      <c r="C109" s="130"/>
      <c r="D109" s="130"/>
      <c r="E109" s="130"/>
      <c r="F109" s="132">
        <v>2</v>
      </c>
      <c r="G109" s="132" t="s">
        <v>63</v>
      </c>
      <c r="H109" s="133"/>
    </row>
    <row r="110" spans="1:9" s="23" customFormat="1" ht="20.100000000000001" customHeight="1">
      <c r="A110" s="129"/>
      <c r="B110" s="129"/>
      <c r="C110" s="130"/>
      <c r="D110" s="130"/>
      <c r="E110" s="130"/>
      <c r="F110" s="132">
        <v>2.25</v>
      </c>
      <c r="G110" s="132" t="s">
        <v>68</v>
      </c>
      <c r="H110" s="133"/>
    </row>
    <row r="111" spans="1:9" s="23" customFormat="1" ht="20.100000000000001" customHeight="1">
      <c r="A111" s="129"/>
      <c r="B111" s="129"/>
      <c r="C111" s="130"/>
      <c r="D111" s="130"/>
      <c r="E111" s="130"/>
      <c r="F111" s="132">
        <v>2.5</v>
      </c>
      <c r="G111" s="132" t="s">
        <v>65</v>
      </c>
      <c r="H111" s="133"/>
    </row>
    <row r="112" spans="1:9" s="23" customFormat="1" ht="20.100000000000001" customHeight="1">
      <c r="A112" s="129"/>
      <c r="B112" s="129"/>
      <c r="C112" s="130"/>
      <c r="D112" s="130"/>
      <c r="E112" s="130"/>
      <c r="F112" s="132">
        <v>2.75</v>
      </c>
      <c r="G112" s="132" t="s">
        <v>94</v>
      </c>
      <c r="H112" s="133"/>
    </row>
    <row r="113" spans="1:10" s="23" customFormat="1" ht="20.100000000000001" customHeight="1">
      <c r="A113" s="129"/>
      <c r="B113" s="129"/>
      <c r="C113" s="130"/>
      <c r="D113" s="130"/>
      <c r="E113" s="130"/>
      <c r="F113" s="132">
        <v>3</v>
      </c>
      <c r="G113" s="132" t="s">
        <v>20</v>
      </c>
      <c r="H113" s="133"/>
    </row>
    <row r="114" spans="1:10" s="23" customFormat="1" ht="20.100000000000001" customHeight="1">
      <c r="A114" s="129"/>
      <c r="B114" s="129"/>
      <c r="C114" s="130"/>
      <c r="D114" s="130"/>
      <c r="E114" s="130"/>
      <c r="F114" s="132">
        <v>3.25</v>
      </c>
      <c r="G114" s="132" t="s">
        <v>69</v>
      </c>
      <c r="H114" s="133"/>
    </row>
    <row r="115" spans="1:10" s="23" customFormat="1" ht="20.100000000000001" customHeight="1">
      <c r="A115" s="129"/>
      <c r="B115" s="129"/>
      <c r="C115" s="130"/>
      <c r="D115" s="130"/>
      <c r="E115" s="130"/>
      <c r="F115" s="132">
        <v>3.5</v>
      </c>
      <c r="G115" s="132" t="s">
        <v>62</v>
      </c>
      <c r="H115" s="133"/>
    </row>
    <row r="116" spans="1:10" s="23" customFormat="1" ht="20.100000000000001" customHeight="1">
      <c r="A116" s="129"/>
      <c r="B116" s="129"/>
      <c r="C116" s="130"/>
      <c r="D116" s="130"/>
      <c r="E116" s="130"/>
      <c r="F116" s="132">
        <v>3.75</v>
      </c>
      <c r="G116" s="132" t="s">
        <v>21</v>
      </c>
      <c r="H116" s="133"/>
    </row>
    <row r="117" spans="1:10" s="23" customFormat="1" ht="20.100000000000001" customHeight="1">
      <c r="A117" s="129"/>
      <c r="B117" s="129"/>
      <c r="C117" s="130"/>
      <c r="D117" s="130"/>
      <c r="E117" s="130"/>
      <c r="F117" s="132">
        <v>4</v>
      </c>
      <c r="G117" s="132" t="s">
        <v>22</v>
      </c>
      <c r="H117" s="133"/>
    </row>
    <row r="118" spans="1:10" s="23" customFormat="1" ht="20.100000000000001" customHeight="1">
      <c r="A118" s="129"/>
      <c r="B118" s="129"/>
      <c r="C118" s="130"/>
      <c r="D118" s="130"/>
      <c r="E118" s="130"/>
      <c r="F118" s="132">
        <v>4.25</v>
      </c>
      <c r="G118" s="132" t="s">
        <v>23</v>
      </c>
      <c r="H118" s="133"/>
    </row>
    <row r="119" spans="1:10" s="23" customFormat="1" ht="20.100000000000001" customHeight="1">
      <c r="A119" s="129"/>
      <c r="B119" s="129"/>
      <c r="C119" s="130"/>
      <c r="D119" s="130"/>
      <c r="E119" s="130"/>
      <c r="F119" s="132">
        <v>4.5</v>
      </c>
      <c r="G119" s="132" t="s">
        <v>24</v>
      </c>
      <c r="H119" s="133"/>
    </row>
    <row r="120" spans="1:10" s="23" customFormat="1" ht="20.100000000000001" customHeight="1">
      <c r="A120" s="129"/>
      <c r="B120" s="129"/>
      <c r="C120" s="130"/>
      <c r="D120" s="130"/>
      <c r="E120" s="130"/>
      <c r="F120" s="132">
        <v>4.75</v>
      </c>
      <c r="G120" s="132" t="s">
        <v>25</v>
      </c>
      <c r="H120" s="133"/>
    </row>
    <row r="121" spans="1:10" s="23" customFormat="1" ht="20.100000000000001" customHeight="1">
      <c r="A121" s="129"/>
      <c r="B121" s="129"/>
      <c r="C121" s="130"/>
      <c r="D121" s="130"/>
      <c r="E121" s="130"/>
      <c r="F121" s="132">
        <v>5</v>
      </c>
      <c r="G121" s="132" t="s">
        <v>26</v>
      </c>
      <c r="H121" s="133"/>
    </row>
    <row r="122" spans="1:10" s="23" customFormat="1" ht="20.100000000000001" customHeight="1">
      <c r="A122" s="129"/>
      <c r="B122" s="129"/>
      <c r="C122" s="130"/>
      <c r="D122" s="130"/>
      <c r="E122" s="130"/>
      <c r="F122" s="132">
        <v>5.25</v>
      </c>
      <c r="G122" s="132" t="s">
        <v>27</v>
      </c>
      <c r="H122" s="133"/>
      <c r="I122" s="17"/>
      <c r="J122" s="17"/>
    </row>
    <row r="123" spans="1:10" ht="20.100000000000001" customHeight="1">
      <c r="A123" s="32"/>
      <c r="B123" s="32"/>
      <c r="C123" s="130"/>
      <c r="D123" s="130"/>
      <c r="E123" s="130"/>
      <c r="F123" s="132">
        <v>5.5</v>
      </c>
      <c r="G123" s="132" t="s">
        <v>28</v>
      </c>
      <c r="H123" s="134"/>
    </row>
    <row r="124" spans="1:10" ht="20.100000000000001" customHeight="1">
      <c r="A124" s="32"/>
      <c r="B124" s="32"/>
      <c r="C124" s="130"/>
      <c r="D124" s="130"/>
      <c r="E124" s="130"/>
      <c r="F124" s="132">
        <v>5.75</v>
      </c>
      <c r="G124" s="132" t="s">
        <v>29</v>
      </c>
      <c r="H124" s="134"/>
    </row>
    <row r="125" spans="1:10" ht="20.100000000000001" customHeight="1">
      <c r="A125" s="32"/>
      <c r="B125" s="32"/>
      <c r="C125" s="130"/>
      <c r="D125" s="130"/>
      <c r="E125" s="130"/>
      <c r="F125" s="132">
        <v>6</v>
      </c>
      <c r="G125" s="132" t="s">
        <v>30</v>
      </c>
      <c r="H125" s="134"/>
    </row>
    <row r="126" spans="1:10" ht="20.100000000000001" customHeight="1">
      <c r="A126" s="32"/>
      <c r="B126" s="32"/>
      <c r="C126" s="130"/>
      <c r="D126" s="130"/>
      <c r="E126" s="130"/>
      <c r="F126" s="132">
        <v>6.25</v>
      </c>
      <c r="G126" s="132" t="s">
        <v>31</v>
      </c>
      <c r="H126" s="134"/>
    </row>
    <row r="127" spans="1:10" ht="20.100000000000001" customHeight="1">
      <c r="A127" s="32"/>
      <c r="B127" s="32"/>
      <c r="C127" s="130"/>
      <c r="D127" s="130"/>
      <c r="E127" s="130"/>
      <c r="F127" s="132">
        <v>6.5</v>
      </c>
      <c r="G127" s="132" t="s">
        <v>32</v>
      </c>
      <c r="H127" s="134"/>
    </row>
    <row r="128" spans="1:10" ht="20.100000000000001" customHeight="1">
      <c r="A128" s="32"/>
      <c r="B128" s="32"/>
      <c r="C128" s="130"/>
      <c r="D128" s="130"/>
      <c r="E128" s="130"/>
      <c r="F128" s="132">
        <v>6.75</v>
      </c>
      <c r="G128" s="132" t="s">
        <v>33</v>
      </c>
      <c r="H128" s="134"/>
    </row>
    <row r="129" spans="1:10" ht="20.100000000000001" customHeight="1">
      <c r="A129" s="32"/>
      <c r="B129" s="32"/>
      <c r="C129" s="130"/>
      <c r="D129" s="130"/>
      <c r="E129" s="130"/>
      <c r="F129" s="130">
        <v>7</v>
      </c>
      <c r="G129" s="132" t="s">
        <v>34</v>
      </c>
      <c r="H129" s="134"/>
    </row>
    <row r="130" spans="1:10" ht="20.100000000000001" customHeight="1">
      <c r="A130" s="32"/>
      <c r="B130" s="32"/>
      <c r="C130" s="130"/>
      <c r="D130" s="130"/>
      <c r="E130" s="130"/>
      <c r="F130" s="130">
        <v>7.25</v>
      </c>
      <c r="G130" s="132" t="s">
        <v>35</v>
      </c>
      <c r="H130" s="134"/>
    </row>
    <row r="131" spans="1:10" ht="20.100000000000001" customHeight="1">
      <c r="A131" s="32"/>
      <c r="B131" s="32"/>
      <c r="C131" s="130"/>
      <c r="D131" s="130"/>
      <c r="E131" s="130"/>
      <c r="F131" s="130">
        <v>7.5</v>
      </c>
      <c r="G131" s="132" t="s">
        <v>36</v>
      </c>
      <c r="H131" s="134"/>
    </row>
    <row r="132" spans="1:10" ht="20.100000000000001" customHeight="1">
      <c r="A132" s="32"/>
      <c r="B132" s="32"/>
      <c r="C132" s="130"/>
      <c r="D132" s="130"/>
      <c r="E132" s="130"/>
      <c r="F132" s="130">
        <v>7.75</v>
      </c>
      <c r="G132" s="132" t="s">
        <v>37</v>
      </c>
      <c r="H132" s="134"/>
    </row>
    <row r="133" spans="1:10" ht="20.100000000000001" customHeight="1">
      <c r="A133" s="32"/>
      <c r="B133" s="32"/>
      <c r="C133" s="130"/>
      <c r="D133" s="130"/>
      <c r="E133" s="130"/>
      <c r="F133" s="130">
        <v>8</v>
      </c>
      <c r="G133" s="132" t="s">
        <v>38</v>
      </c>
      <c r="H133" s="134"/>
    </row>
    <row r="134" spans="1:10" ht="20.100000000000001" customHeight="1">
      <c r="A134" s="32"/>
      <c r="B134" s="32"/>
      <c r="C134" s="134"/>
      <c r="D134" s="134"/>
      <c r="E134" s="134"/>
      <c r="F134" s="130">
        <v>8.25</v>
      </c>
      <c r="G134" s="132" t="s">
        <v>39</v>
      </c>
      <c r="H134" s="134"/>
      <c r="I134" s="21"/>
      <c r="J134" s="21"/>
    </row>
    <row r="135" spans="1:10" s="21" customFormat="1" ht="20.100000000000001" customHeight="1">
      <c r="A135" s="32"/>
      <c r="B135" s="32"/>
      <c r="C135" s="134"/>
      <c r="D135" s="134"/>
      <c r="E135" s="134"/>
      <c r="F135" s="130">
        <v>8.5</v>
      </c>
      <c r="G135" s="132" t="s">
        <v>40</v>
      </c>
      <c r="H135" s="134"/>
    </row>
    <row r="136" spans="1:10" s="21" customFormat="1" ht="20.100000000000001" customHeight="1">
      <c r="A136" s="32"/>
      <c r="B136" s="32"/>
      <c r="C136" s="134"/>
      <c r="D136" s="134"/>
      <c r="E136" s="134"/>
      <c r="F136" s="130">
        <v>8.75</v>
      </c>
      <c r="G136" s="132" t="s">
        <v>41</v>
      </c>
      <c r="H136" s="134"/>
    </row>
    <row r="137" spans="1:10" s="21" customFormat="1" ht="20.100000000000001" customHeight="1">
      <c r="A137" s="32"/>
      <c r="B137" s="32"/>
      <c r="C137" s="134"/>
      <c r="D137" s="134"/>
      <c r="E137" s="134"/>
      <c r="F137" s="130">
        <v>9</v>
      </c>
      <c r="G137" s="132" t="s">
        <v>42</v>
      </c>
      <c r="H137" s="134"/>
    </row>
    <row r="138" spans="1:10" s="21" customFormat="1" ht="20.100000000000001" customHeight="1">
      <c r="A138" s="32"/>
      <c r="B138" s="32"/>
      <c r="C138" s="134"/>
      <c r="D138" s="134"/>
      <c r="E138" s="134"/>
      <c r="F138" s="130">
        <v>9.25</v>
      </c>
      <c r="G138" s="132" t="s">
        <v>43</v>
      </c>
      <c r="H138" s="134"/>
    </row>
    <row r="139" spans="1:10" s="21" customFormat="1" ht="20.100000000000001" customHeight="1">
      <c r="A139" s="32"/>
      <c r="B139" s="32"/>
      <c r="C139" s="130"/>
      <c r="D139" s="130"/>
      <c r="E139" s="130"/>
      <c r="F139" s="130">
        <v>9.5</v>
      </c>
      <c r="G139" s="132" t="s">
        <v>44</v>
      </c>
      <c r="H139" s="134"/>
      <c r="I139" s="17"/>
      <c r="J139" s="17"/>
    </row>
    <row r="140" spans="1:10" ht="20.100000000000001" customHeight="1">
      <c r="A140" s="32"/>
      <c r="B140" s="32"/>
      <c r="C140" s="130"/>
      <c r="D140" s="130"/>
      <c r="E140" s="130"/>
      <c r="F140" s="130">
        <v>9.75</v>
      </c>
      <c r="G140" s="132" t="s">
        <v>231</v>
      </c>
      <c r="H140" s="134"/>
    </row>
    <row r="141" spans="1:10" ht="20.100000000000001" customHeight="1">
      <c r="A141" s="32"/>
      <c r="B141" s="32"/>
      <c r="C141" s="130"/>
      <c r="D141" s="130"/>
      <c r="E141" s="130"/>
      <c r="F141" s="130">
        <v>9.75</v>
      </c>
      <c r="G141" s="132" t="s">
        <v>43</v>
      </c>
      <c r="H141" s="134"/>
    </row>
    <row r="142" spans="1:10" ht="20.100000000000001" customHeight="1">
      <c r="A142" s="32"/>
      <c r="B142" s="32"/>
      <c r="C142" s="130"/>
      <c r="D142" s="130"/>
      <c r="E142" s="130"/>
      <c r="F142" s="130">
        <v>10</v>
      </c>
      <c r="G142" s="132" t="s">
        <v>45</v>
      </c>
      <c r="H142" s="134"/>
    </row>
    <row r="143" spans="1:10" ht="20.100000000000001" customHeight="1">
      <c r="A143" s="135"/>
      <c r="B143" s="136"/>
      <c r="C143" s="135"/>
      <c r="D143" s="135"/>
      <c r="E143" s="135"/>
      <c r="F143" s="137"/>
      <c r="G143" s="135"/>
      <c r="H143" s="135"/>
      <c r="I143"/>
      <c r="J143"/>
    </row>
    <row r="144" spans="1:10" ht="20.100000000000001" customHeight="1">
      <c r="A144" s="135"/>
      <c r="B144" s="136"/>
      <c r="C144" s="135"/>
      <c r="D144" s="135"/>
      <c r="E144" s="135"/>
      <c r="F144" s="137"/>
      <c r="G144" s="135"/>
      <c r="H144" s="135"/>
      <c r="I144"/>
      <c r="J144"/>
    </row>
    <row r="145" spans="1:10" ht="20.100000000000001" customHeight="1">
      <c r="A145" s="135"/>
      <c r="B145" s="136"/>
      <c r="C145" s="135"/>
      <c r="D145" s="135"/>
      <c r="E145" s="135"/>
      <c r="F145" s="137"/>
      <c r="G145" s="135"/>
      <c r="H145" s="135"/>
      <c r="I145"/>
      <c r="J145"/>
    </row>
    <row r="146" spans="1:10" ht="20.100000000000001" customHeight="1">
      <c r="A146" s="135"/>
      <c r="B146" s="136"/>
      <c r="C146" s="135"/>
      <c r="D146" s="135"/>
      <c r="E146" s="135"/>
      <c r="F146" s="137"/>
      <c r="G146" s="135"/>
      <c r="H146" s="135"/>
      <c r="I146"/>
      <c r="J146"/>
    </row>
    <row r="147" spans="1:10" ht="20.100000000000001" customHeight="1">
      <c r="A147" s="135"/>
      <c r="B147" s="136"/>
      <c r="C147" s="135"/>
      <c r="D147" s="135"/>
      <c r="E147" s="135"/>
      <c r="F147" s="137"/>
      <c r="G147" s="135"/>
      <c r="H147" s="135"/>
      <c r="I147"/>
      <c r="J147"/>
    </row>
    <row r="148" spans="1:10" ht="20.100000000000001" customHeight="1">
      <c r="A148" s="135"/>
      <c r="B148" s="136"/>
      <c r="C148" s="135"/>
      <c r="D148" s="135"/>
      <c r="E148" s="135"/>
      <c r="F148" s="137"/>
      <c r="G148" s="135"/>
      <c r="H148" s="135"/>
      <c r="I148"/>
      <c r="J148"/>
    </row>
    <row r="149" spans="1:10" ht="20.100000000000001" customHeight="1">
      <c r="A149" s="135"/>
      <c r="B149" s="136"/>
      <c r="C149" s="135"/>
      <c r="D149" s="135"/>
      <c r="E149" s="135"/>
      <c r="F149" s="137"/>
      <c r="G149" s="135"/>
      <c r="H149" s="135"/>
      <c r="I149"/>
      <c r="J149"/>
    </row>
    <row r="150" spans="1:10" ht="20.100000000000001" customHeight="1">
      <c r="A150" s="135"/>
      <c r="B150" s="136"/>
      <c r="C150" s="135"/>
      <c r="D150" s="135"/>
      <c r="E150" s="135"/>
      <c r="F150" s="137"/>
      <c r="G150" s="135"/>
      <c r="H150" s="135"/>
      <c r="I150"/>
      <c r="J150"/>
    </row>
    <row r="151" spans="1:10" ht="20.100000000000001" customHeight="1">
      <c r="A151" s="135"/>
      <c r="B151" s="136"/>
      <c r="C151" s="135"/>
      <c r="D151" s="135"/>
      <c r="E151" s="135"/>
      <c r="F151" s="137"/>
      <c r="G151" s="135"/>
      <c r="H151" s="135"/>
      <c r="I151"/>
      <c r="J151"/>
    </row>
    <row r="152" spans="1:10" ht="20.100000000000001" customHeight="1">
      <c r="A152" s="135"/>
      <c r="B152" s="136"/>
      <c r="C152" s="135"/>
      <c r="D152" s="135"/>
      <c r="E152" s="135"/>
      <c r="F152" s="137"/>
      <c r="G152" s="135"/>
      <c r="H152" s="135"/>
      <c r="I152"/>
      <c r="J152"/>
    </row>
    <row r="153" spans="1:10" ht="20.100000000000001" customHeight="1">
      <c r="A153" s="135"/>
      <c r="B153" s="136"/>
      <c r="C153" s="135"/>
      <c r="D153" s="135"/>
      <c r="E153" s="135"/>
      <c r="F153" s="137"/>
      <c r="G153" s="135"/>
      <c r="H153" s="135"/>
      <c r="I153"/>
      <c r="J153"/>
    </row>
    <row r="154" spans="1:10" ht="20.100000000000001" customHeight="1">
      <c r="A154" s="135"/>
      <c r="B154" s="136"/>
      <c r="C154" s="135"/>
      <c r="D154" s="135"/>
      <c r="E154" s="135"/>
      <c r="F154" s="137"/>
      <c r="G154" s="135"/>
      <c r="H154" s="135"/>
      <c r="I154"/>
      <c r="J154"/>
    </row>
    <row r="155" spans="1:10" ht="20.100000000000001" customHeight="1">
      <c r="A155" s="135"/>
      <c r="B155" s="136"/>
      <c r="C155" s="135"/>
      <c r="D155" s="135"/>
      <c r="E155" s="135"/>
      <c r="F155" s="137"/>
      <c r="G155" s="135"/>
      <c r="H155" s="135"/>
      <c r="I155"/>
      <c r="J155"/>
    </row>
    <row r="156" spans="1:10" ht="20.100000000000001" customHeight="1">
      <c r="A156" s="135"/>
      <c r="B156" s="136"/>
      <c r="C156" s="135"/>
      <c r="D156" s="135"/>
      <c r="E156" s="135"/>
      <c r="F156" s="137"/>
      <c r="G156" s="135"/>
      <c r="H156" s="135"/>
      <c r="I156"/>
      <c r="J156"/>
    </row>
    <row r="157" spans="1:10" ht="20.100000000000001" customHeight="1">
      <c r="A157" s="135"/>
      <c r="B157" s="136"/>
      <c r="C157" s="135"/>
      <c r="D157" s="135"/>
      <c r="E157" s="135"/>
      <c r="F157" s="137"/>
      <c r="G157" s="135"/>
      <c r="H157" s="135"/>
      <c r="I157"/>
      <c r="J157"/>
    </row>
    <row r="158" spans="1:10" ht="20.100000000000001" customHeight="1">
      <c r="A158" s="135"/>
      <c r="B158" s="136"/>
      <c r="C158" s="135"/>
      <c r="D158" s="135"/>
      <c r="E158" s="135"/>
      <c r="F158" s="137"/>
      <c r="G158" s="135"/>
      <c r="H158" s="135"/>
      <c r="I158"/>
      <c r="J158"/>
    </row>
    <row r="159" spans="1:10" ht="20.100000000000001" customHeight="1">
      <c r="A159" s="135"/>
      <c r="B159" s="136"/>
      <c r="C159" s="135"/>
      <c r="D159" s="135"/>
      <c r="E159" s="135"/>
      <c r="F159" s="137"/>
      <c r="G159" s="135"/>
      <c r="H159" s="135"/>
      <c r="I159"/>
      <c r="J159"/>
    </row>
    <row r="160" spans="1:10" ht="20.100000000000001" customHeight="1">
      <c r="A160" s="135"/>
      <c r="B160" s="136"/>
      <c r="C160" s="135"/>
      <c r="D160" s="135"/>
      <c r="E160" s="135"/>
      <c r="F160" s="137"/>
      <c r="G160" s="135"/>
      <c r="H160" s="135"/>
      <c r="I160"/>
      <c r="J160"/>
    </row>
    <row r="161" spans="1:10" ht="20.100000000000001" customHeight="1">
      <c r="A161" s="135"/>
      <c r="B161" s="136"/>
      <c r="C161" s="135"/>
      <c r="D161" s="135"/>
      <c r="E161" s="135"/>
      <c r="F161" s="137"/>
      <c r="G161" s="135"/>
      <c r="H161" s="135"/>
      <c r="I161"/>
      <c r="J161"/>
    </row>
    <row r="162" spans="1:10" ht="20.100000000000001" customHeight="1">
      <c r="A162" s="135"/>
      <c r="B162" s="136"/>
      <c r="C162" s="135"/>
      <c r="D162" s="135"/>
      <c r="E162" s="135"/>
      <c r="F162" s="137"/>
      <c r="G162" s="135"/>
      <c r="H162" s="135"/>
      <c r="I162"/>
      <c r="J162"/>
    </row>
    <row r="163" spans="1:10" ht="20.100000000000001" customHeight="1">
      <c r="A163" s="135"/>
      <c r="B163" s="136"/>
      <c r="C163" s="135"/>
      <c r="D163" s="135"/>
      <c r="E163" s="135"/>
      <c r="F163" s="137"/>
      <c r="G163" s="135"/>
      <c r="H163" s="135"/>
      <c r="I163"/>
      <c r="J163"/>
    </row>
    <row r="164" spans="1:10" ht="20.100000000000001" customHeight="1">
      <c r="A164" s="135"/>
      <c r="B164" s="136"/>
      <c r="C164" s="135"/>
      <c r="D164" s="135"/>
      <c r="E164" s="135"/>
      <c r="F164" s="137"/>
      <c r="G164" s="135"/>
      <c r="H164" s="135"/>
      <c r="I164"/>
      <c r="J164"/>
    </row>
    <row r="165" spans="1:10" ht="20.100000000000001" customHeight="1">
      <c r="A165" s="135"/>
      <c r="B165" s="136"/>
      <c r="C165" s="135"/>
      <c r="D165" s="135"/>
      <c r="E165" s="135"/>
      <c r="F165" s="137"/>
      <c r="G165" s="135"/>
      <c r="H165" s="135"/>
      <c r="I165"/>
      <c r="J165"/>
    </row>
    <row r="166" spans="1:10" ht="20.100000000000001" customHeight="1">
      <c r="A166" s="135"/>
      <c r="B166" s="136"/>
      <c r="C166" s="135"/>
      <c r="D166" s="135"/>
      <c r="E166" s="135"/>
      <c r="F166" s="137"/>
      <c r="G166" s="135"/>
      <c r="H166" s="135"/>
      <c r="I166"/>
      <c r="J166"/>
    </row>
    <row r="167" spans="1:10" ht="20.100000000000001" customHeight="1">
      <c r="A167" s="135"/>
      <c r="B167" s="136"/>
      <c r="C167" s="135"/>
      <c r="D167" s="135"/>
      <c r="E167" s="135"/>
      <c r="F167" s="137"/>
      <c r="G167" s="135"/>
      <c r="H167" s="135"/>
      <c r="I167"/>
      <c r="J167"/>
    </row>
    <row r="168" spans="1:10" ht="20.100000000000001" customHeight="1">
      <c r="A168" s="135"/>
      <c r="B168" s="136"/>
      <c r="C168" s="135"/>
      <c r="D168" s="135"/>
      <c r="E168" s="135"/>
      <c r="F168" s="137"/>
      <c r="G168" s="135"/>
      <c r="H168" s="135"/>
      <c r="I168"/>
      <c r="J168"/>
    </row>
    <row r="169" spans="1:10" ht="20.100000000000001" customHeight="1">
      <c r="A169" s="135"/>
      <c r="B169" s="136"/>
      <c r="C169" s="135"/>
      <c r="D169" s="135"/>
      <c r="E169" s="135"/>
      <c r="F169" s="137"/>
      <c r="G169" s="135"/>
      <c r="H169" s="135"/>
      <c r="I169"/>
      <c r="J169"/>
    </row>
    <row r="170" spans="1:10" ht="20.100000000000001" customHeight="1">
      <c r="A170" s="135"/>
      <c r="B170" s="136"/>
      <c r="C170" s="135"/>
      <c r="D170" s="135"/>
      <c r="E170" s="135"/>
      <c r="F170" s="137"/>
      <c r="G170" s="135"/>
      <c r="H170" s="135"/>
      <c r="I170"/>
      <c r="J170"/>
    </row>
    <row r="171" spans="1:10" ht="20.100000000000001" customHeight="1">
      <c r="A171" s="135"/>
      <c r="B171" s="136"/>
      <c r="C171" s="135"/>
      <c r="D171" s="135"/>
      <c r="E171" s="135"/>
      <c r="F171" s="137"/>
      <c r="G171" s="135"/>
      <c r="H171" s="135"/>
      <c r="I171"/>
      <c r="J171"/>
    </row>
    <row r="172" spans="1:10" ht="20.100000000000001" customHeight="1">
      <c r="A172" s="135"/>
      <c r="B172" s="136"/>
      <c r="C172" s="135"/>
      <c r="D172" s="135"/>
      <c r="E172" s="135"/>
      <c r="F172" s="137"/>
      <c r="G172" s="135"/>
      <c r="H172" s="135"/>
      <c r="I172"/>
      <c r="J172"/>
    </row>
    <row r="173" spans="1:10" ht="20.100000000000001" customHeight="1">
      <c r="A173" s="135"/>
      <c r="B173" s="136"/>
      <c r="C173" s="135"/>
      <c r="D173" s="135"/>
      <c r="E173" s="135"/>
      <c r="F173" s="137"/>
      <c r="G173" s="135"/>
      <c r="H173" s="135"/>
      <c r="I173"/>
      <c r="J173"/>
    </row>
    <row r="174" spans="1:10" ht="20.100000000000001" customHeight="1">
      <c r="A174"/>
      <c r="B174" s="105"/>
      <c r="C174"/>
      <c r="D174"/>
      <c r="E174"/>
      <c r="F174" s="103"/>
      <c r="G174"/>
      <c r="H174"/>
      <c r="I174"/>
      <c r="J174"/>
    </row>
    <row r="175" spans="1:10" ht="20.100000000000001" customHeight="1">
      <c r="A175"/>
      <c r="B175" s="105"/>
      <c r="C175"/>
      <c r="D175"/>
      <c r="E175"/>
      <c r="F175" s="103"/>
      <c r="G175"/>
      <c r="H175"/>
      <c r="I175"/>
      <c r="J175"/>
    </row>
    <row r="176" spans="1:10" ht="20.100000000000001" customHeight="1">
      <c r="A176"/>
      <c r="B176" s="105"/>
      <c r="C176"/>
      <c r="D176"/>
      <c r="E176"/>
      <c r="F176" s="103"/>
      <c r="G176"/>
      <c r="H176"/>
      <c r="I176"/>
      <c r="J176"/>
    </row>
    <row r="177" spans="1:10" ht="20.100000000000001" customHeight="1">
      <c r="A177"/>
      <c r="B177" s="105"/>
      <c r="C177"/>
      <c r="D177"/>
      <c r="E177"/>
      <c r="F177" s="103"/>
      <c r="G177"/>
      <c r="H177"/>
      <c r="I177"/>
      <c r="J177"/>
    </row>
    <row r="178" spans="1:10" ht="20.100000000000001" customHeight="1">
      <c r="A178"/>
      <c r="B178" s="105"/>
      <c r="C178"/>
      <c r="D178"/>
      <c r="E178"/>
      <c r="F178" s="103"/>
      <c r="G178"/>
      <c r="H178"/>
      <c r="I178"/>
      <c r="J178"/>
    </row>
  </sheetData>
  <sortState ref="A89:J164">
    <sortCondition ref="F89:F164"/>
  </sortState>
  <mergeCells count="33">
    <mergeCell ref="I16:I17"/>
    <mergeCell ref="A96:D96"/>
    <mergeCell ref="E96:F96"/>
    <mergeCell ref="E97:F97"/>
    <mergeCell ref="A97:D97"/>
    <mergeCell ref="A91:H91"/>
    <mergeCell ref="B7:H7"/>
    <mergeCell ref="A93:H93"/>
    <mergeCell ref="A94:H94"/>
    <mergeCell ref="A102:D102"/>
    <mergeCell ref="E102:F102"/>
    <mergeCell ref="B16:B17"/>
    <mergeCell ref="G16:G17"/>
    <mergeCell ref="H16:H17"/>
    <mergeCell ref="C16:F16"/>
    <mergeCell ref="D8:F8"/>
    <mergeCell ref="D9:F9"/>
    <mergeCell ref="A1:E1"/>
    <mergeCell ref="A2:E2"/>
    <mergeCell ref="F1:H1"/>
    <mergeCell ref="F2:H2"/>
    <mergeCell ref="B92:H92"/>
    <mergeCell ref="B90:H90"/>
    <mergeCell ref="A89:H89"/>
    <mergeCell ref="D10:F10"/>
    <mergeCell ref="B12:H12"/>
    <mergeCell ref="B14:H14"/>
    <mergeCell ref="A13:H13"/>
    <mergeCell ref="B11:H11"/>
    <mergeCell ref="A4:H4"/>
    <mergeCell ref="A5:H5"/>
    <mergeCell ref="B15:I15"/>
    <mergeCell ref="A16:A17"/>
  </mergeCells>
  <printOptions horizontalCentered="1"/>
  <pageMargins left="0.25" right="0.25" top="0.5" bottom="0.5" header="0.3" footer="0.3"/>
  <pageSetup paperSize="9" fitToWidth="0" fitToHeight="4" orientation="portrait" r:id="rId1"/>
  <headerFooter>
    <oddFooter>Page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view="pageBreakPreview" topLeftCell="A85" zoomScale="145" zoomScaleNormal="100" zoomScaleSheetLayoutView="145" workbookViewId="0">
      <selection activeCell="R99" sqref="R99"/>
    </sheetView>
  </sheetViews>
  <sheetFormatPr defaultColWidth="2.875" defaultRowHeight="14.25"/>
  <cols>
    <col min="1" max="1" width="3" style="13" bestFit="1" customWidth="1"/>
    <col min="2" max="2" width="4.125" style="13" bestFit="1" customWidth="1"/>
    <col min="3" max="3" width="13" style="13" bestFit="1" customWidth="1"/>
    <col min="4" max="4" width="14.25" style="13" bestFit="1" customWidth="1"/>
    <col min="5" max="5" width="6.25" style="13" bestFit="1" customWidth="1"/>
    <col min="6" max="6" width="7.875" style="22" bestFit="1" customWidth="1"/>
    <col min="7" max="7" width="3.875" style="13" bestFit="1" customWidth="1"/>
    <col min="8" max="8" width="6.125" style="13" bestFit="1" customWidth="1"/>
    <col min="9" max="9" width="10.125" style="13" bestFit="1" customWidth="1"/>
    <col min="10" max="10" width="4.875" style="13" bestFit="1" customWidth="1"/>
    <col min="11" max="11" width="3.875" style="22" bestFit="1" customWidth="1"/>
    <col min="12" max="12" width="13.375" style="22" bestFit="1" customWidth="1"/>
    <col min="13" max="13" width="4.375" style="22" bestFit="1" customWidth="1"/>
    <col min="14" max="16384" width="2.875" style="13"/>
  </cols>
  <sheetData>
    <row r="1" spans="1:13" s="5" customFormat="1" ht="15.75">
      <c r="A1" s="213" t="s">
        <v>0</v>
      </c>
      <c r="B1" s="213"/>
      <c r="C1" s="213"/>
      <c r="D1" s="213"/>
      <c r="E1" s="213"/>
      <c r="F1" s="232" t="s">
        <v>3</v>
      </c>
      <c r="G1" s="232"/>
      <c r="H1" s="232"/>
      <c r="I1" s="232"/>
      <c r="J1" s="232"/>
      <c r="K1" s="232"/>
      <c r="L1" s="232"/>
      <c r="M1" s="232"/>
    </row>
    <row r="2" spans="1:13" s="5" customFormat="1" ht="15.75">
      <c r="A2" s="214" t="s">
        <v>4</v>
      </c>
      <c r="B2" s="214"/>
      <c r="C2" s="214"/>
      <c r="D2" s="214"/>
      <c r="E2" s="214"/>
      <c r="F2" s="233" t="s">
        <v>5</v>
      </c>
      <c r="G2" s="233"/>
      <c r="H2" s="233"/>
      <c r="I2" s="233"/>
      <c r="J2" s="233"/>
      <c r="K2" s="233"/>
      <c r="L2" s="233"/>
      <c r="M2" s="233"/>
    </row>
    <row r="3" spans="1:13" s="5" customFormat="1" ht="15.75">
      <c r="A3" s="97"/>
      <c r="B3" s="152"/>
      <c r="C3" s="97"/>
      <c r="D3" s="97"/>
      <c r="E3" s="98"/>
      <c r="F3" s="98"/>
      <c r="G3" s="98"/>
      <c r="H3" s="98"/>
      <c r="I3" s="98"/>
      <c r="J3" s="98"/>
      <c r="K3" s="153"/>
      <c r="L3" s="98"/>
      <c r="M3" s="153"/>
    </row>
    <row r="4" spans="1:13" s="12" customFormat="1" ht="18.75">
      <c r="A4" s="231" t="s">
        <v>735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s="51" customFormat="1" ht="18.75">
      <c r="A5" s="238" t="s">
        <v>10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</row>
    <row r="6" spans="1:13" s="82" customFormat="1" ht="18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</row>
    <row r="7" spans="1:13" s="52" customFormat="1" ht="20.100000000000001" customHeight="1">
      <c r="C7" s="226" t="s">
        <v>657</v>
      </c>
      <c r="D7" s="226"/>
      <c r="E7" s="226"/>
      <c r="F7" s="226"/>
      <c r="G7" s="226"/>
      <c r="H7" s="226"/>
      <c r="I7" s="226"/>
      <c r="J7" s="226"/>
      <c r="K7" s="226"/>
      <c r="L7" s="226"/>
      <c r="M7" s="226"/>
    </row>
    <row r="8" spans="1:13" s="52" customFormat="1" ht="20.100000000000001" customHeight="1">
      <c r="C8" s="159" t="s">
        <v>640</v>
      </c>
      <c r="D8" s="219" t="s">
        <v>649</v>
      </c>
      <c r="E8" s="219"/>
      <c r="F8" s="219"/>
      <c r="G8" s="234" t="s">
        <v>651</v>
      </c>
      <c r="H8" s="234"/>
      <c r="I8" s="234"/>
      <c r="J8" s="234"/>
      <c r="K8" s="234"/>
      <c r="L8" s="234"/>
      <c r="M8" s="234"/>
    </row>
    <row r="9" spans="1:13" s="52" customFormat="1" ht="20.100000000000001" customHeight="1">
      <c r="C9" s="159" t="s">
        <v>641</v>
      </c>
      <c r="D9" s="219" t="s">
        <v>655</v>
      </c>
      <c r="E9" s="219"/>
      <c r="F9" s="219"/>
      <c r="G9" s="234" t="s">
        <v>652</v>
      </c>
      <c r="H9" s="234"/>
      <c r="I9" s="234"/>
      <c r="J9" s="234"/>
      <c r="K9" s="234"/>
      <c r="L9" s="234"/>
      <c r="M9" s="234"/>
    </row>
    <row r="10" spans="1:13" s="52" customFormat="1" ht="20.100000000000001" customHeight="1">
      <c r="A10" s="127"/>
      <c r="B10" s="127"/>
      <c r="C10" s="159" t="s">
        <v>642</v>
      </c>
      <c r="D10" s="219" t="s">
        <v>656</v>
      </c>
      <c r="E10" s="219"/>
      <c r="F10" s="219"/>
      <c r="G10" s="234" t="s">
        <v>653</v>
      </c>
      <c r="H10" s="234"/>
      <c r="I10" s="234"/>
      <c r="J10" s="234"/>
      <c r="K10" s="234"/>
      <c r="L10" s="234"/>
      <c r="M10" s="234"/>
    </row>
    <row r="11" spans="1:13" s="52" customFormat="1" ht="20.100000000000001" customHeight="1">
      <c r="A11" s="127"/>
      <c r="B11" s="127"/>
      <c r="C11" s="220" t="s">
        <v>654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</row>
    <row r="12" spans="1:13" s="52" customFormat="1" ht="20.100000000000001" customHeight="1">
      <c r="A12" s="221" t="str">
        <f>'DS THI'!A5:J5&amp;"."</f>
        <v>Ngày thi 21/9/2019 - Đối tượng Sinh viên - Địa điểm thi: Trường Đại học Nông Lâm.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</row>
    <row r="13" spans="1:13" s="52" customFormat="1" ht="20.100000000000001" customHeight="1">
      <c r="A13" s="127"/>
      <c r="B13" s="127"/>
      <c r="C13" s="219" t="s">
        <v>636</v>
      </c>
      <c r="D13" s="219"/>
      <c r="E13" s="219"/>
      <c r="F13" s="219"/>
      <c r="G13" s="219"/>
      <c r="H13" s="219"/>
      <c r="I13" s="219"/>
    </row>
    <row r="14" spans="1:13" s="12" customFormat="1" ht="18.7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s="93" customFormat="1" ht="12.75">
      <c r="A15" s="241" t="s">
        <v>15</v>
      </c>
      <c r="B15" s="241" t="s">
        <v>1</v>
      </c>
      <c r="C15" s="241" t="s">
        <v>150</v>
      </c>
      <c r="D15" s="241" t="s">
        <v>151</v>
      </c>
      <c r="E15" s="241" t="s">
        <v>152</v>
      </c>
      <c r="F15" s="241" t="s">
        <v>13</v>
      </c>
      <c r="G15" s="241" t="s">
        <v>153</v>
      </c>
      <c r="H15" s="241" t="s">
        <v>156</v>
      </c>
      <c r="I15" s="241" t="s">
        <v>154</v>
      </c>
      <c r="J15" s="241" t="s">
        <v>658</v>
      </c>
      <c r="K15" s="243" t="s">
        <v>11</v>
      </c>
      <c r="L15" s="244"/>
      <c r="M15" s="241" t="s">
        <v>738</v>
      </c>
    </row>
    <row r="16" spans="1:13" s="93" customFormat="1" ht="12.75">
      <c r="A16" s="242"/>
      <c r="B16" s="242"/>
      <c r="C16" s="242"/>
      <c r="D16" s="242"/>
      <c r="E16" s="242"/>
      <c r="F16" s="242"/>
      <c r="G16" s="242"/>
      <c r="H16" s="242"/>
      <c r="I16" s="242"/>
      <c r="J16" s="242"/>
      <c r="K16" s="89" t="s">
        <v>659</v>
      </c>
      <c r="L16" s="89" t="s">
        <v>660</v>
      </c>
      <c r="M16" s="242"/>
    </row>
    <row r="17" spans="1:13" s="19" customFormat="1" ht="20.100000000000001" customHeight="1">
      <c r="A17" s="161" t="s">
        <v>661</v>
      </c>
      <c r="B17" s="162" t="s">
        <v>661</v>
      </c>
      <c r="C17" s="161" t="s">
        <v>240</v>
      </c>
      <c r="D17" s="163" t="s">
        <v>390</v>
      </c>
      <c r="E17" s="163" t="s">
        <v>391</v>
      </c>
      <c r="F17" s="161" t="s">
        <v>392</v>
      </c>
      <c r="G17" s="164" t="s">
        <v>50</v>
      </c>
      <c r="H17" s="161" t="s">
        <v>49</v>
      </c>
      <c r="I17" s="161" t="s">
        <v>122</v>
      </c>
      <c r="J17" s="165" t="s">
        <v>227</v>
      </c>
      <c r="K17" s="161">
        <v>7.25</v>
      </c>
      <c r="L17" s="163" t="s">
        <v>35</v>
      </c>
      <c r="M17" s="166"/>
    </row>
    <row r="18" spans="1:13" s="19" customFormat="1" ht="20.100000000000001" customHeight="1">
      <c r="A18" s="161" t="s">
        <v>662</v>
      </c>
      <c r="B18" s="162" t="s">
        <v>662</v>
      </c>
      <c r="C18" s="161" t="s">
        <v>242</v>
      </c>
      <c r="D18" s="163" t="s">
        <v>394</v>
      </c>
      <c r="E18" s="163" t="s">
        <v>75</v>
      </c>
      <c r="F18" s="161" t="s">
        <v>395</v>
      </c>
      <c r="G18" s="164" t="s">
        <v>50</v>
      </c>
      <c r="H18" s="161" t="s">
        <v>52</v>
      </c>
      <c r="I18" s="161" t="s">
        <v>54</v>
      </c>
      <c r="J18" s="165" t="s">
        <v>226</v>
      </c>
      <c r="K18" s="161">
        <v>9</v>
      </c>
      <c r="L18" s="163" t="s">
        <v>42</v>
      </c>
      <c r="M18" s="166"/>
    </row>
    <row r="19" spans="1:13" s="19" customFormat="1" ht="20.100000000000001" customHeight="1">
      <c r="A19" s="161" t="s">
        <v>663</v>
      </c>
      <c r="B19" s="162" t="s">
        <v>663</v>
      </c>
      <c r="C19" s="161" t="s">
        <v>244</v>
      </c>
      <c r="D19" s="163" t="s">
        <v>106</v>
      </c>
      <c r="E19" s="163" t="s">
        <v>75</v>
      </c>
      <c r="F19" s="161" t="s">
        <v>397</v>
      </c>
      <c r="G19" s="164" t="s">
        <v>50</v>
      </c>
      <c r="H19" s="161" t="s">
        <v>49</v>
      </c>
      <c r="I19" s="161" t="s">
        <v>48</v>
      </c>
      <c r="J19" s="165" t="s">
        <v>225</v>
      </c>
      <c r="K19" s="161">
        <v>8.25</v>
      </c>
      <c r="L19" s="163" t="s">
        <v>39</v>
      </c>
      <c r="M19" s="166"/>
    </row>
    <row r="20" spans="1:13" s="19" customFormat="1" ht="20.100000000000001" customHeight="1">
      <c r="A20" s="161" t="s">
        <v>664</v>
      </c>
      <c r="B20" s="162" t="s">
        <v>664</v>
      </c>
      <c r="C20" s="161" t="s">
        <v>246</v>
      </c>
      <c r="D20" s="163" t="s">
        <v>399</v>
      </c>
      <c r="E20" s="163" t="s">
        <v>75</v>
      </c>
      <c r="F20" s="161" t="s">
        <v>400</v>
      </c>
      <c r="G20" s="164" t="s">
        <v>47</v>
      </c>
      <c r="H20" s="161" t="s">
        <v>49</v>
      </c>
      <c r="I20" s="161" t="s">
        <v>48</v>
      </c>
      <c r="J20" s="165" t="s">
        <v>224</v>
      </c>
      <c r="K20" s="161">
        <v>5</v>
      </c>
      <c r="L20" s="163" t="s">
        <v>26</v>
      </c>
      <c r="M20" s="166"/>
    </row>
    <row r="21" spans="1:13" s="19" customFormat="1" ht="20.100000000000001" customHeight="1">
      <c r="A21" s="161" t="s">
        <v>665</v>
      </c>
      <c r="B21" s="162" t="s">
        <v>665</v>
      </c>
      <c r="C21" s="161" t="s">
        <v>248</v>
      </c>
      <c r="D21" s="163" t="s">
        <v>77</v>
      </c>
      <c r="E21" s="163" t="s">
        <v>402</v>
      </c>
      <c r="F21" s="161" t="s">
        <v>403</v>
      </c>
      <c r="G21" s="164" t="s">
        <v>50</v>
      </c>
      <c r="H21" s="161" t="s">
        <v>49</v>
      </c>
      <c r="I21" s="161" t="s">
        <v>48</v>
      </c>
      <c r="J21" s="165" t="s">
        <v>223</v>
      </c>
      <c r="K21" s="161">
        <v>8</v>
      </c>
      <c r="L21" s="163" t="s">
        <v>38</v>
      </c>
      <c r="M21" s="166"/>
    </row>
    <row r="22" spans="1:13" s="19" customFormat="1" ht="20.100000000000001" customHeight="1">
      <c r="A22" s="161" t="s">
        <v>666</v>
      </c>
      <c r="B22" s="162" t="s">
        <v>666</v>
      </c>
      <c r="C22" s="161" t="s">
        <v>250</v>
      </c>
      <c r="D22" s="163" t="s">
        <v>404</v>
      </c>
      <c r="E22" s="163" t="s">
        <v>95</v>
      </c>
      <c r="F22" s="161" t="s">
        <v>405</v>
      </c>
      <c r="G22" s="164" t="s">
        <v>50</v>
      </c>
      <c r="H22" s="161" t="s">
        <v>49</v>
      </c>
      <c r="I22" s="161" t="s">
        <v>48</v>
      </c>
      <c r="J22" s="165" t="s">
        <v>222</v>
      </c>
      <c r="K22" s="161">
        <v>6.75</v>
      </c>
      <c r="L22" s="163" t="s">
        <v>33</v>
      </c>
      <c r="M22" s="166"/>
    </row>
    <row r="23" spans="1:13" s="19" customFormat="1" ht="20.100000000000001" customHeight="1">
      <c r="A23" s="161" t="s">
        <v>667</v>
      </c>
      <c r="B23" s="162" t="s">
        <v>667</v>
      </c>
      <c r="C23" s="161" t="s">
        <v>252</v>
      </c>
      <c r="D23" s="163" t="s">
        <v>406</v>
      </c>
      <c r="E23" s="163" t="s">
        <v>407</v>
      </c>
      <c r="F23" s="161" t="s">
        <v>408</v>
      </c>
      <c r="G23" s="164" t="s">
        <v>47</v>
      </c>
      <c r="H23" s="161" t="s">
        <v>49</v>
      </c>
      <c r="I23" s="161" t="s">
        <v>79</v>
      </c>
      <c r="J23" s="165" t="s">
        <v>221</v>
      </c>
      <c r="K23" s="161">
        <v>5.75</v>
      </c>
      <c r="L23" s="163" t="s">
        <v>29</v>
      </c>
      <c r="M23" s="166"/>
    </row>
    <row r="24" spans="1:13" s="19" customFormat="1" ht="20.100000000000001" customHeight="1">
      <c r="A24" s="161" t="s">
        <v>668</v>
      </c>
      <c r="B24" s="162" t="s">
        <v>668</v>
      </c>
      <c r="C24" s="161" t="s">
        <v>254</v>
      </c>
      <c r="D24" s="163" t="s">
        <v>410</v>
      </c>
      <c r="E24" s="163" t="s">
        <v>97</v>
      </c>
      <c r="F24" s="161" t="s">
        <v>411</v>
      </c>
      <c r="G24" s="164" t="s">
        <v>50</v>
      </c>
      <c r="H24" s="161" t="s">
        <v>49</v>
      </c>
      <c r="I24" s="161" t="s">
        <v>91</v>
      </c>
      <c r="J24" s="165" t="s">
        <v>220</v>
      </c>
      <c r="K24" s="161">
        <v>8</v>
      </c>
      <c r="L24" s="163" t="s">
        <v>38</v>
      </c>
      <c r="M24" s="166"/>
    </row>
    <row r="25" spans="1:13" s="19" customFormat="1" ht="20.100000000000001" customHeight="1">
      <c r="A25" s="161" t="s">
        <v>669</v>
      </c>
      <c r="B25" s="162" t="s">
        <v>669</v>
      </c>
      <c r="C25" s="161" t="s">
        <v>256</v>
      </c>
      <c r="D25" s="163" t="s">
        <v>148</v>
      </c>
      <c r="E25" s="163" t="s">
        <v>413</v>
      </c>
      <c r="F25" s="161" t="s">
        <v>147</v>
      </c>
      <c r="G25" s="164" t="s">
        <v>50</v>
      </c>
      <c r="H25" s="161" t="s">
        <v>132</v>
      </c>
      <c r="I25" s="161" t="s">
        <v>91</v>
      </c>
      <c r="J25" s="165" t="s">
        <v>219</v>
      </c>
      <c r="K25" s="161">
        <v>8.5</v>
      </c>
      <c r="L25" s="163" t="s">
        <v>40</v>
      </c>
      <c r="M25" s="166"/>
    </row>
    <row r="26" spans="1:13" s="19" customFormat="1" ht="20.100000000000001" customHeight="1">
      <c r="A26" s="161" t="s">
        <v>670</v>
      </c>
      <c r="B26" s="162" t="s">
        <v>670</v>
      </c>
      <c r="C26" s="161" t="s">
        <v>310</v>
      </c>
      <c r="D26" s="163" t="s">
        <v>415</v>
      </c>
      <c r="E26" s="163" t="s">
        <v>66</v>
      </c>
      <c r="F26" s="161" t="s">
        <v>416</v>
      </c>
      <c r="G26" s="164" t="s">
        <v>50</v>
      </c>
      <c r="H26" s="161" t="s">
        <v>417</v>
      </c>
      <c r="I26" s="161" t="s">
        <v>133</v>
      </c>
      <c r="J26" s="165" t="s">
        <v>218</v>
      </c>
      <c r="K26" s="161">
        <v>3.5</v>
      </c>
      <c r="L26" s="163" t="s">
        <v>62</v>
      </c>
      <c r="M26" s="166"/>
    </row>
    <row r="27" spans="1:13" s="19" customFormat="1" ht="20.100000000000001" customHeight="1">
      <c r="A27" s="161" t="s">
        <v>671</v>
      </c>
      <c r="B27" s="162" t="s">
        <v>671</v>
      </c>
      <c r="C27" s="161" t="s">
        <v>258</v>
      </c>
      <c r="D27" s="163" t="s">
        <v>419</v>
      </c>
      <c r="E27" s="163" t="s">
        <v>66</v>
      </c>
      <c r="F27" s="161" t="s">
        <v>420</v>
      </c>
      <c r="G27" s="164" t="s">
        <v>50</v>
      </c>
      <c r="H27" s="161" t="s">
        <v>141</v>
      </c>
      <c r="I27" s="161" t="s">
        <v>54</v>
      </c>
      <c r="J27" s="165" t="s">
        <v>217</v>
      </c>
      <c r="K27" s="161">
        <v>6.75</v>
      </c>
      <c r="L27" s="163" t="s">
        <v>33</v>
      </c>
      <c r="M27" s="163"/>
    </row>
    <row r="28" spans="1:13" s="19" customFormat="1" ht="20.100000000000001" customHeight="1">
      <c r="A28" s="161" t="s">
        <v>672</v>
      </c>
      <c r="B28" s="162" t="s">
        <v>672</v>
      </c>
      <c r="C28" s="161" t="s">
        <v>260</v>
      </c>
      <c r="D28" s="163" t="s">
        <v>422</v>
      </c>
      <c r="E28" s="163" t="s">
        <v>73</v>
      </c>
      <c r="F28" s="161" t="s">
        <v>423</v>
      </c>
      <c r="G28" s="164" t="s">
        <v>47</v>
      </c>
      <c r="H28" s="161" t="s">
        <v>49</v>
      </c>
      <c r="I28" s="161" t="s">
        <v>92</v>
      </c>
      <c r="J28" s="165" t="s">
        <v>216</v>
      </c>
      <c r="K28" s="161">
        <v>8</v>
      </c>
      <c r="L28" s="163" t="s">
        <v>38</v>
      </c>
      <c r="M28" s="163"/>
    </row>
    <row r="29" spans="1:13" s="19" customFormat="1" ht="20.100000000000001" customHeight="1">
      <c r="A29" s="161" t="s">
        <v>673</v>
      </c>
      <c r="B29" s="162" t="s">
        <v>673</v>
      </c>
      <c r="C29" s="161" t="s">
        <v>262</v>
      </c>
      <c r="D29" s="163" t="s">
        <v>124</v>
      </c>
      <c r="E29" s="163" t="s">
        <v>71</v>
      </c>
      <c r="F29" s="161" t="s">
        <v>425</v>
      </c>
      <c r="G29" s="164" t="s">
        <v>47</v>
      </c>
      <c r="H29" s="161" t="s">
        <v>49</v>
      </c>
      <c r="I29" s="161" t="s">
        <v>48</v>
      </c>
      <c r="J29" s="165" t="s">
        <v>215</v>
      </c>
      <c r="K29" s="161">
        <v>9.5</v>
      </c>
      <c r="L29" s="163" t="s">
        <v>44</v>
      </c>
      <c r="M29" s="163"/>
    </row>
    <row r="30" spans="1:13" s="19" customFormat="1" ht="20.100000000000001" customHeight="1">
      <c r="A30" s="161" t="s">
        <v>674</v>
      </c>
      <c r="B30" s="162" t="s">
        <v>674</v>
      </c>
      <c r="C30" s="161" t="s">
        <v>264</v>
      </c>
      <c r="D30" s="163" t="s">
        <v>426</v>
      </c>
      <c r="E30" s="163" t="s">
        <v>427</v>
      </c>
      <c r="F30" s="161" t="s">
        <v>428</v>
      </c>
      <c r="G30" s="164" t="s">
        <v>47</v>
      </c>
      <c r="H30" s="161" t="s">
        <v>81</v>
      </c>
      <c r="I30" s="161" t="s">
        <v>82</v>
      </c>
      <c r="J30" s="165" t="s">
        <v>214</v>
      </c>
      <c r="K30" s="161">
        <v>7</v>
      </c>
      <c r="L30" s="163" t="s">
        <v>34</v>
      </c>
      <c r="M30" s="163"/>
    </row>
    <row r="31" spans="1:13" s="19" customFormat="1" ht="20.100000000000001" customHeight="1">
      <c r="A31" s="161" t="s">
        <v>675</v>
      </c>
      <c r="B31" s="162" t="s">
        <v>675</v>
      </c>
      <c r="C31" s="161" t="s">
        <v>266</v>
      </c>
      <c r="D31" s="163" t="s">
        <v>429</v>
      </c>
      <c r="E31" s="163" t="s">
        <v>427</v>
      </c>
      <c r="F31" s="161" t="s">
        <v>430</v>
      </c>
      <c r="G31" s="164" t="s">
        <v>50</v>
      </c>
      <c r="H31" s="161" t="s">
        <v>49</v>
      </c>
      <c r="I31" s="161" t="s">
        <v>98</v>
      </c>
      <c r="J31" s="165" t="s">
        <v>213</v>
      </c>
      <c r="K31" s="161">
        <v>6.25</v>
      </c>
      <c r="L31" s="163" t="s">
        <v>31</v>
      </c>
      <c r="M31" s="163"/>
    </row>
    <row r="32" spans="1:13" s="19" customFormat="1" ht="20.100000000000001" customHeight="1">
      <c r="A32" s="161" t="s">
        <v>676</v>
      </c>
      <c r="B32" s="162" t="s">
        <v>676</v>
      </c>
      <c r="C32" s="161" t="s">
        <v>268</v>
      </c>
      <c r="D32" s="163" t="s">
        <v>432</v>
      </c>
      <c r="E32" s="163" t="s">
        <v>111</v>
      </c>
      <c r="F32" s="161" t="s">
        <v>433</v>
      </c>
      <c r="G32" s="164" t="s">
        <v>47</v>
      </c>
      <c r="H32" s="161" t="s">
        <v>81</v>
      </c>
      <c r="I32" s="161" t="s">
        <v>122</v>
      </c>
      <c r="J32" s="165" t="s">
        <v>212</v>
      </c>
      <c r="K32" s="161">
        <v>5.5</v>
      </c>
      <c r="L32" s="163" t="s">
        <v>28</v>
      </c>
      <c r="M32" s="163"/>
    </row>
    <row r="33" spans="1:13" s="19" customFormat="1" ht="20.100000000000001" customHeight="1">
      <c r="A33" s="161" t="s">
        <v>677</v>
      </c>
      <c r="B33" s="162" t="s">
        <v>677</v>
      </c>
      <c r="C33" s="161" t="s">
        <v>270</v>
      </c>
      <c r="D33" s="163" t="s">
        <v>435</v>
      </c>
      <c r="E33" s="163" t="s">
        <v>125</v>
      </c>
      <c r="F33" s="161" t="s">
        <v>436</v>
      </c>
      <c r="G33" s="164" t="s">
        <v>50</v>
      </c>
      <c r="H33" s="161" t="s">
        <v>49</v>
      </c>
      <c r="I33" s="161" t="s">
        <v>96</v>
      </c>
      <c r="J33" s="165" t="s">
        <v>211</v>
      </c>
      <c r="K33" s="161">
        <v>9.25</v>
      </c>
      <c r="L33" s="163" t="s">
        <v>43</v>
      </c>
      <c r="M33" s="163"/>
    </row>
    <row r="34" spans="1:13" s="19" customFormat="1" ht="20.100000000000001" customHeight="1">
      <c r="A34" s="161" t="s">
        <v>678</v>
      </c>
      <c r="B34" s="162" t="s">
        <v>678</v>
      </c>
      <c r="C34" s="161" t="s">
        <v>272</v>
      </c>
      <c r="D34" s="163" t="s">
        <v>139</v>
      </c>
      <c r="E34" s="163" t="s">
        <v>438</v>
      </c>
      <c r="F34" s="161" t="s">
        <v>439</v>
      </c>
      <c r="G34" s="164" t="s">
        <v>47</v>
      </c>
      <c r="H34" s="161" t="s">
        <v>49</v>
      </c>
      <c r="I34" s="161" t="s">
        <v>48</v>
      </c>
      <c r="J34" s="165" t="s">
        <v>210</v>
      </c>
      <c r="K34" s="161">
        <v>5</v>
      </c>
      <c r="L34" s="163" t="s">
        <v>26</v>
      </c>
      <c r="M34" s="163"/>
    </row>
    <row r="35" spans="1:13" s="19" customFormat="1" ht="20.100000000000001" customHeight="1">
      <c r="A35" s="161" t="s">
        <v>679</v>
      </c>
      <c r="B35" s="162" t="s">
        <v>679</v>
      </c>
      <c r="C35" s="161" t="s">
        <v>274</v>
      </c>
      <c r="D35" s="163" t="s">
        <v>441</v>
      </c>
      <c r="E35" s="163" t="s">
        <v>99</v>
      </c>
      <c r="F35" s="161" t="s">
        <v>442</v>
      </c>
      <c r="G35" s="164" t="s">
        <v>50</v>
      </c>
      <c r="H35" s="161" t="s">
        <v>49</v>
      </c>
      <c r="I35" s="161" t="s">
        <v>96</v>
      </c>
      <c r="J35" s="165" t="s">
        <v>209</v>
      </c>
      <c r="K35" s="161">
        <v>8.75</v>
      </c>
      <c r="L35" s="163" t="s">
        <v>41</v>
      </c>
      <c r="M35" s="163"/>
    </row>
    <row r="36" spans="1:13" s="19" customFormat="1" ht="20.100000000000001" customHeight="1">
      <c r="A36" s="161" t="s">
        <v>680</v>
      </c>
      <c r="B36" s="162" t="s">
        <v>680</v>
      </c>
      <c r="C36" s="161" t="s">
        <v>276</v>
      </c>
      <c r="D36" s="163" t="s">
        <v>443</v>
      </c>
      <c r="E36" s="163" t="s">
        <v>99</v>
      </c>
      <c r="F36" s="161" t="s">
        <v>444</v>
      </c>
      <c r="G36" s="164" t="s">
        <v>50</v>
      </c>
      <c r="H36" s="161" t="s">
        <v>52</v>
      </c>
      <c r="I36" s="161" t="s">
        <v>48</v>
      </c>
      <c r="J36" s="165" t="s">
        <v>208</v>
      </c>
      <c r="K36" s="161">
        <v>6.5</v>
      </c>
      <c r="L36" s="163" t="s">
        <v>32</v>
      </c>
      <c r="M36" s="163"/>
    </row>
    <row r="37" spans="1:13" s="19" customFormat="1" ht="20.100000000000001" customHeight="1">
      <c r="A37" s="161" t="s">
        <v>681</v>
      </c>
      <c r="B37" s="162" t="s">
        <v>681</v>
      </c>
      <c r="C37" s="161" t="s">
        <v>278</v>
      </c>
      <c r="D37" s="163" t="s">
        <v>446</v>
      </c>
      <c r="E37" s="163" t="s">
        <v>99</v>
      </c>
      <c r="F37" s="161" t="s">
        <v>447</v>
      </c>
      <c r="G37" s="164" t="s">
        <v>50</v>
      </c>
      <c r="H37" s="161" t="s">
        <v>52</v>
      </c>
      <c r="I37" s="161" t="s">
        <v>54</v>
      </c>
      <c r="J37" s="165" t="s">
        <v>207</v>
      </c>
      <c r="K37" s="161">
        <v>10</v>
      </c>
      <c r="L37" s="163" t="s">
        <v>45</v>
      </c>
      <c r="M37" s="163"/>
    </row>
    <row r="38" spans="1:13" s="19" customFormat="1" ht="20.100000000000001" customHeight="1">
      <c r="A38" s="161" t="s">
        <v>682</v>
      </c>
      <c r="B38" s="162" t="s">
        <v>682</v>
      </c>
      <c r="C38" s="161" t="s">
        <v>280</v>
      </c>
      <c r="D38" s="163" t="s">
        <v>449</v>
      </c>
      <c r="E38" s="163" t="s">
        <v>55</v>
      </c>
      <c r="F38" s="161" t="s">
        <v>450</v>
      </c>
      <c r="G38" s="164" t="s">
        <v>47</v>
      </c>
      <c r="H38" s="161" t="s">
        <v>81</v>
      </c>
      <c r="I38" s="161" t="s">
        <v>54</v>
      </c>
      <c r="J38" s="165" t="s">
        <v>206</v>
      </c>
      <c r="K38" s="161">
        <v>10</v>
      </c>
      <c r="L38" s="163" t="s">
        <v>45</v>
      </c>
      <c r="M38" s="163"/>
    </row>
    <row r="39" spans="1:13" s="19" customFormat="1" ht="20.100000000000001" customHeight="1">
      <c r="A39" s="161" t="s">
        <v>683</v>
      </c>
      <c r="B39" s="162" t="s">
        <v>683</v>
      </c>
      <c r="C39" s="161" t="s">
        <v>282</v>
      </c>
      <c r="D39" s="163" t="s">
        <v>451</v>
      </c>
      <c r="E39" s="163" t="s">
        <v>70</v>
      </c>
      <c r="F39" s="161" t="s">
        <v>452</v>
      </c>
      <c r="G39" s="164" t="s">
        <v>47</v>
      </c>
      <c r="H39" s="161" t="s">
        <v>49</v>
      </c>
      <c r="I39" s="161" t="s">
        <v>48</v>
      </c>
      <c r="J39" s="165" t="s">
        <v>205</v>
      </c>
      <c r="K39" s="161">
        <v>9.75</v>
      </c>
      <c r="L39" s="163" t="s">
        <v>231</v>
      </c>
      <c r="M39" s="163"/>
    </row>
    <row r="40" spans="1:13" s="19" customFormat="1" ht="20.100000000000001" customHeight="1">
      <c r="A40" s="161" t="s">
        <v>684</v>
      </c>
      <c r="B40" s="162" t="s">
        <v>684</v>
      </c>
      <c r="C40" s="161" t="s">
        <v>284</v>
      </c>
      <c r="D40" s="163" t="s">
        <v>453</v>
      </c>
      <c r="E40" s="163" t="s">
        <v>454</v>
      </c>
      <c r="F40" s="161" t="s">
        <v>455</v>
      </c>
      <c r="G40" s="164" t="s">
        <v>50</v>
      </c>
      <c r="H40" s="161" t="s">
        <v>49</v>
      </c>
      <c r="I40" s="161" t="s">
        <v>113</v>
      </c>
      <c r="J40" s="165" t="s">
        <v>204</v>
      </c>
      <c r="K40" s="161">
        <v>4.5</v>
      </c>
      <c r="L40" s="163" t="s">
        <v>24</v>
      </c>
      <c r="M40" s="163"/>
    </row>
    <row r="41" spans="1:13" s="19" customFormat="1" ht="20.100000000000001" customHeight="1">
      <c r="A41" s="161" t="s">
        <v>685</v>
      </c>
      <c r="B41" s="162" t="s">
        <v>685</v>
      </c>
      <c r="C41" s="161" t="s">
        <v>286</v>
      </c>
      <c r="D41" s="163" t="s">
        <v>457</v>
      </c>
      <c r="E41" s="163" t="s">
        <v>67</v>
      </c>
      <c r="F41" s="161" t="s">
        <v>458</v>
      </c>
      <c r="G41" s="164" t="s">
        <v>50</v>
      </c>
      <c r="H41" s="161" t="s">
        <v>52</v>
      </c>
      <c r="I41" s="161" t="s">
        <v>54</v>
      </c>
      <c r="J41" s="165" t="s">
        <v>203</v>
      </c>
      <c r="K41" s="161">
        <v>1.75</v>
      </c>
      <c r="L41" s="163" t="s">
        <v>230</v>
      </c>
      <c r="M41" s="163"/>
    </row>
    <row r="42" spans="1:13" s="19" customFormat="1" ht="20.100000000000001" customHeight="1">
      <c r="A42" s="161" t="s">
        <v>686</v>
      </c>
      <c r="B42" s="162" t="s">
        <v>686</v>
      </c>
      <c r="C42" s="161" t="s">
        <v>288</v>
      </c>
      <c r="D42" s="163" t="s">
        <v>460</v>
      </c>
      <c r="E42" s="163" t="s">
        <v>67</v>
      </c>
      <c r="F42" s="161" t="s">
        <v>461</v>
      </c>
      <c r="G42" s="164" t="s">
        <v>50</v>
      </c>
      <c r="H42" s="161" t="s">
        <v>52</v>
      </c>
      <c r="I42" s="161" t="s">
        <v>80</v>
      </c>
      <c r="J42" s="165" t="s">
        <v>202</v>
      </c>
      <c r="K42" s="161">
        <v>4.5</v>
      </c>
      <c r="L42" s="163" t="s">
        <v>24</v>
      </c>
      <c r="M42" s="163"/>
    </row>
    <row r="43" spans="1:13" s="19" customFormat="1" ht="20.100000000000001" customHeight="1">
      <c r="A43" s="161" t="s">
        <v>687</v>
      </c>
      <c r="B43" s="162" t="s">
        <v>687</v>
      </c>
      <c r="C43" s="161" t="s">
        <v>290</v>
      </c>
      <c r="D43" s="163" t="s">
        <v>462</v>
      </c>
      <c r="E43" s="163" t="s">
        <v>74</v>
      </c>
      <c r="F43" s="161" t="s">
        <v>463</v>
      </c>
      <c r="G43" s="164" t="s">
        <v>47</v>
      </c>
      <c r="H43" s="161" t="s">
        <v>49</v>
      </c>
      <c r="I43" s="161" t="s">
        <v>134</v>
      </c>
      <c r="J43" s="165" t="s">
        <v>201</v>
      </c>
      <c r="K43" s="161">
        <v>7.25</v>
      </c>
      <c r="L43" s="163" t="s">
        <v>35</v>
      </c>
      <c r="M43" s="163"/>
    </row>
    <row r="44" spans="1:13" s="19" customFormat="1" ht="20.100000000000001" customHeight="1">
      <c r="A44" s="161" t="s">
        <v>688</v>
      </c>
      <c r="B44" s="162" t="s">
        <v>688</v>
      </c>
      <c r="C44" s="161" t="s">
        <v>292</v>
      </c>
      <c r="D44" s="163" t="s">
        <v>464</v>
      </c>
      <c r="E44" s="163" t="s">
        <v>115</v>
      </c>
      <c r="F44" s="161" t="s">
        <v>465</v>
      </c>
      <c r="G44" s="164" t="s">
        <v>47</v>
      </c>
      <c r="H44" s="161" t="s">
        <v>51</v>
      </c>
      <c r="I44" s="161" t="s">
        <v>80</v>
      </c>
      <c r="J44" s="165" t="s">
        <v>200</v>
      </c>
      <c r="K44" s="161">
        <v>5.75</v>
      </c>
      <c r="L44" s="163" t="s">
        <v>29</v>
      </c>
      <c r="M44" s="163"/>
    </row>
    <row r="45" spans="1:13" s="19" customFormat="1" ht="20.100000000000001" customHeight="1">
      <c r="A45" s="161" t="s">
        <v>689</v>
      </c>
      <c r="B45" s="162" t="s">
        <v>689</v>
      </c>
      <c r="C45" s="161" t="s">
        <v>294</v>
      </c>
      <c r="D45" s="163" t="s">
        <v>131</v>
      </c>
      <c r="E45" s="163" t="s">
        <v>102</v>
      </c>
      <c r="F45" s="161" t="s">
        <v>466</v>
      </c>
      <c r="G45" s="164" t="s">
        <v>50</v>
      </c>
      <c r="H45" s="161" t="s">
        <v>49</v>
      </c>
      <c r="I45" s="161" t="s">
        <v>88</v>
      </c>
      <c r="J45" s="165" t="s">
        <v>199</v>
      </c>
      <c r="K45" s="161">
        <v>8</v>
      </c>
      <c r="L45" s="163" t="s">
        <v>38</v>
      </c>
      <c r="M45" s="163"/>
    </row>
    <row r="46" spans="1:13" s="19" customFormat="1" ht="20.100000000000001" customHeight="1">
      <c r="A46" s="161" t="s">
        <v>690</v>
      </c>
      <c r="B46" s="162" t="s">
        <v>690</v>
      </c>
      <c r="C46" s="161" t="s">
        <v>296</v>
      </c>
      <c r="D46" s="163" t="s">
        <v>109</v>
      </c>
      <c r="E46" s="163" t="s">
        <v>467</v>
      </c>
      <c r="F46" s="161" t="s">
        <v>468</v>
      </c>
      <c r="G46" s="164" t="s">
        <v>50</v>
      </c>
      <c r="H46" s="161" t="s">
        <v>52</v>
      </c>
      <c r="I46" s="161" t="s">
        <v>48</v>
      </c>
      <c r="J46" s="165" t="s">
        <v>198</v>
      </c>
      <c r="K46" s="161">
        <v>6</v>
      </c>
      <c r="L46" s="163" t="s">
        <v>30</v>
      </c>
      <c r="M46" s="163"/>
    </row>
    <row r="47" spans="1:13" s="19" customFormat="1" ht="20.100000000000001" customHeight="1">
      <c r="A47" s="161" t="s">
        <v>691</v>
      </c>
      <c r="B47" s="162" t="s">
        <v>691</v>
      </c>
      <c r="C47" s="161" t="s">
        <v>298</v>
      </c>
      <c r="D47" s="163" t="s">
        <v>77</v>
      </c>
      <c r="E47" s="163" t="s">
        <v>107</v>
      </c>
      <c r="F47" s="161" t="s">
        <v>469</v>
      </c>
      <c r="G47" s="164" t="s">
        <v>50</v>
      </c>
      <c r="H47" s="161" t="s">
        <v>49</v>
      </c>
      <c r="I47" s="161" t="s">
        <v>48</v>
      </c>
      <c r="J47" s="165" t="s">
        <v>197</v>
      </c>
      <c r="K47" s="161">
        <v>8.25</v>
      </c>
      <c r="L47" s="163" t="s">
        <v>39</v>
      </c>
      <c r="M47" s="163"/>
    </row>
    <row r="48" spans="1:13" s="19" customFormat="1" ht="20.100000000000001" customHeight="1">
      <c r="A48" s="161" t="s">
        <v>692</v>
      </c>
      <c r="B48" s="162" t="s">
        <v>692</v>
      </c>
      <c r="C48" s="161" t="s">
        <v>300</v>
      </c>
      <c r="D48" s="163" t="s">
        <v>470</v>
      </c>
      <c r="E48" s="163" t="s">
        <v>50</v>
      </c>
      <c r="F48" s="161" t="s">
        <v>471</v>
      </c>
      <c r="G48" s="164" t="s">
        <v>47</v>
      </c>
      <c r="H48" s="161" t="s">
        <v>49</v>
      </c>
      <c r="I48" s="161" t="s">
        <v>82</v>
      </c>
      <c r="J48" s="165" t="s">
        <v>196</v>
      </c>
      <c r="K48" s="161">
        <v>9.75</v>
      </c>
      <c r="L48" s="163" t="s">
        <v>231</v>
      </c>
      <c r="M48" s="163"/>
    </row>
    <row r="49" spans="1:13" s="19" customFormat="1" ht="20.100000000000001" customHeight="1">
      <c r="A49" s="161" t="s">
        <v>693</v>
      </c>
      <c r="B49" s="162" t="s">
        <v>693</v>
      </c>
      <c r="C49" s="161" t="s">
        <v>302</v>
      </c>
      <c r="D49" s="163" t="s">
        <v>472</v>
      </c>
      <c r="E49" s="163" t="s">
        <v>473</v>
      </c>
      <c r="F49" s="161" t="s">
        <v>474</v>
      </c>
      <c r="G49" s="164" t="s">
        <v>50</v>
      </c>
      <c r="H49" s="161" t="s">
        <v>52</v>
      </c>
      <c r="I49" s="161" t="s">
        <v>91</v>
      </c>
      <c r="J49" s="165" t="s">
        <v>195</v>
      </c>
      <c r="K49" s="161">
        <v>4.25</v>
      </c>
      <c r="L49" s="163" t="s">
        <v>23</v>
      </c>
      <c r="M49" s="163"/>
    </row>
    <row r="50" spans="1:13" s="19" customFormat="1" ht="20.100000000000001" customHeight="1">
      <c r="A50" s="161" t="s">
        <v>694</v>
      </c>
      <c r="B50" s="162" t="s">
        <v>694</v>
      </c>
      <c r="C50" s="161" t="s">
        <v>304</v>
      </c>
      <c r="D50" s="163" t="s">
        <v>475</v>
      </c>
      <c r="E50" s="163" t="s">
        <v>473</v>
      </c>
      <c r="F50" s="161" t="s">
        <v>476</v>
      </c>
      <c r="G50" s="164" t="s">
        <v>47</v>
      </c>
      <c r="H50" s="161" t="s">
        <v>49</v>
      </c>
      <c r="I50" s="161" t="s">
        <v>117</v>
      </c>
      <c r="J50" s="165" t="s">
        <v>194</v>
      </c>
      <c r="K50" s="161">
        <v>5</v>
      </c>
      <c r="L50" s="163" t="s">
        <v>26</v>
      </c>
      <c r="M50" s="163"/>
    </row>
    <row r="51" spans="1:13" s="19" customFormat="1" ht="20.100000000000001" customHeight="1">
      <c r="A51" s="161" t="s">
        <v>695</v>
      </c>
      <c r="B51" s="162" t="s">
        <v>695</v>
      </c>
      <c r="C51" s="161" t="s">
        <v>306</v>
      </c>
      <c r="D51" s="163" t="s">
        <v>53</v>
      </c>
      <c r="E51" s="163" t="s">
        <v>473</v>
      </c>
      <c r="F51" s="161" t="s">
        <v>477</v>
      </c>
      <c r="G51" s="164" t="s">
        <v>47</v>
      </c>
      <c r="H51" s="161" t="s">
        <v>49</v>
      </c>
      <c r="I51" s="161" t="s">
        <v>48</v>
      </c>
      <c r="J51" s="165" t="s">
        <v>193</v>
      </c>
      <c r="K51" s="161">
        <v>8.25</v>
      </c>
      <c r="L51" s="163" t="s">
        <v>39</v>
      </c>
      <c r="M51" s="163"/>
    </row>
    <row r="52" spans="1:13" s="19" customFormat="1" ht="20.100000000000001" customHeight="1">
      <c r="A52" s="161" t="s">
        <v>696</v>
      </c>
      <c r="B52" s="162" t="s">
        <v>696</v>
      </c>
      <c r="C52" s="161" t="s">
        <v>308</v>
      </c>
      <c r="D52" s="163" t="s">
        <v>53</v>
      </c>
      <c r="E52" s="163" t="s">
        <v>140</v>
      </c>
      <c r="F52" s="161" t="s">
        <v>491</v>
      </c>
      <c r="G52" s="164" t="s">
        <v>47</v>
      </c>
      <c r="H52" s="161" t="s">
        <v>49</v>
      </c>
      <c r="I52" s="161" t="s">
        <v>88</v>
      </c>
      <c r="J52" s="165" t="s">
        <v>192</v>
      </c>
      <c r="K52" s="161">
        <v>10</v>
      </c>
      <c r="L52" s="163" t="s">
        <v>45</v>
      </c>
      <c r="M52" s="163"/>
    </row>
    <row r="53" spans="1:13" s="19" customFormat="1" ht="20.100000000000001" customHeight="1">
      <c r="A53" s="161" t="s">
        <v>697</v>
      </c>
      <c r="B53" s="162" t="s">
        <v>697</v>
      </c>
      <c r="C53" s="161" t="s">
        <v>312</v>
      </c>
      <c r="D53" s="163" t="s">
        <v>478</v>
      </c>
      <c r="E53" s="163" t="s">
        <v>479</v>
      </c>
      <c r="F53" s="161" t="s">
        <v>480</v>
      </c>
      <c r="G53" s="164" t="s">
        <v>50</v>
      </c>
      <c r="H53" s="161" t="s">
        <v>49</v>
      </c>
      <c r="I53" s="161" t="s">
        <v>48</v>
      </c>
      <c r="J53" s="165" t="s">
        <v>191</v>
      </c>
      <c r="K53" s="161">
        <v>4</v>
      </c>
      <c r="L53" s="163" t="s">
        <v>22</v>
      </c>
      <c r="M53" s="166"/>
    </row>
    <row r="54" spans="1:13" s="19" customFormat="1" ht="20.100000000000001" customHeight="1">
      <c r="A54" s="161" t="s">
        <v>698</v>
      </c>
      <c r="B54" s="162" t="s">
        <v>698</v>
      </c>
      <c r="C54" s="161" t="s">
        <v>314</v>
      </c>
      <c r="D54" s="163" t="s">
        <v>481</v>
      </c>
      <c r="E54" s="163" t="s">
        <v>479</v>
      </c>
      <c r="F54" s="161" t="s">
        <v>482</v>
      </c>
      <c r="G54" s="164" t="s">
        <v>47</v>
      </c>
      <c r="H54" s="161" t="s">
        <v>49</v>
      </c>
      <c r="I54" s="161" t="s">
        <v>128</v>
      </c>
      <c r="J54" s="165" t="s">
        <v>190</v>
      </c>
      <c r="K54" s="161">
        <v>5</v>
      </c>
      <c r="L54" s="163" t="s">
        <v>26</v>
      </c>
      <c r="M54" s="166"/>
    </row>
    <row r="55" spans="1:13" s="19" customFormat="1" ht="20.100000000000001" customHeight="1">
      <c r="A55" s="161" t="s">
        <v>699</v>
      </c>
      <c r="B55" s="162" t="s">
        <v>699</v>
      </c>
      <c r="C55" s="161" t="s">
        <v>316</v>
      </c>
      <c r="D55" s="163" t="s">
        <v>483</v>
      </c>
      <c r="E55" s="163" t="s">
        <v>484</v>
      </c>
      <c r="F55" s="161" t="s">
        <v>485</v>
      </c>
      <c r="G55" s="164" t="s">
        <v>50</v>
      </c>
      <c r="H55" s="161" t="s">
        <v>49</v>
      </c>
      <c r="I55" s="161" t="s">
        <v>96</v>
      </c>
      <c r="J55" s="165" t="s">
        <v>189</v>
      </c>
      <c r="K55" s="161">
        <v>7.5</v>
      </c>
      <c r="L55" s="163" t="s">
        <v>36</v>
      </c>
      <c r="M55" s="166"/>
    </row>
    <row r="56" spans="1:13" s="19" customFormat="1" ht="20.100000000000001" customHeight="1">
      <c r="A56" s="161" t="s">
        <v>700</v>
      </c>
      <c r="B56" s="162" t="s">
        <v>700</v>
      </c>
      <c r="C56" s="161" t="s">
        <v>318</v>
      </c>
      <c r="D56" s="163" t="s">
        <v>487</v>
      </c>
      <c r="E56" s="163" t="s">
        <v>118</v>
      </c>
      <c r="F56" s="161" t="s">
        <v>488</v>
      </c>
      <c r="G56" s="164" t="s">
        <v>47</v>
      </c>
      <c r="H56" s="161" t="s">
        <v>49</v>
      </c>
      <c r="I56" s="161" t="s">
        <v>105</v>
      </c>
      <c r="J56" s="165" t="s">
        <v>188</v>
      </c>
      <c r="K56" s="161">
        <v>6.75</v>
      </c>
      <c r="L56" s="163" t="s">
        <v>33</v>
      </c>
      <c r="M56" s="166"/>
    </row>
    <row r="57" spans="1:13" s="19" customFormat="1" ht="20.100000000000001" customHeight="1">
      <c r="A57" s="161" t="s">
        <v>701</v>
      </c>
      <c r="B57" s="162" t="s">
        <v>701</v>
      </c>
      <c r="C57" s="161" t="s">
        <v>320</v>
      </c>
      <c r="D57" s="163" t="s">
        <v>489</v>
      </c>
      <c r="E57" s="163" t="s">
        <v>118</v>
      </c>
      <c r="F57" s="161" t="s">
        <v>490</v>
      </c>
      <c r="G57" s="164" t="s">
        <v>47</v>
      </c>
      <c r="H57" s="161" t="s">
        <v>49</v>
      </c>
      <c r="I57" s="161" t="s">
        <v>101</v>
      </c>
      <c r="J57" s="165" t="s">
        <v>187</v>
      </c>
      <c r="K57" s="161">
        <v>9</v>
      </c>
      <c r="L57" s="163" t="s">
        <v>42</v>
      </c>
      <c r="M57" s="166"/>
    </row>
    <row r="58" spans="1:13" s="19" customFormat="1" ht="20.100000000000001" customHeight="1">
      <c r="A58" s="161" t="s">
        <v>702</v>
      </c>
      <c r="B58" s="162" t="s">
        <v>702</v>
      </c>
      <c r="C58" s="161" t="s">
        <v>322</v>
      </c>
      <c r="D58" s="163" t="s">
        <v>492</v>
      </c>
      <c r="E58" s="163" t="s">
        <v>72</v>
      </c>
      <c r="F58" s="161" t="s">
        <v>493</v>
      </c>
      <c r="G58" s="164" t="s">
        <v>47</v>
      </c>
      <c r="H58" s="161" t="s">
        <v>49</v>
      </c>
      <c r="I58" s="161" t="s">
        <v>136</v>
      </c>
      <c r="J58" s="165" t="s">
        <v>186</v>
      </c>
      <c r="K58" s="161">
        <v>8.75</v>
      </c>
      <c r="L58" s="163" t="s">
        <v>41</v>
      </c>
      <c r="M58" s="166"/>
    </row>
    <row r="59" spans="1:13" s="19" customFormat="1" ht="20.100000000000001" customHeight="1">
      <c r="A59" s="161" t="s">
        <v>703</v>
      </c>
      <c r="B59" s="162" t="s">
        <v>703</v>
      </c>
      <c r="C59" s="161" t="s">
        <v>324</v>
      </c>
      <c r="D59" s="163" t="s">
        <v>494</v>
      </c>
      <c r="E59" s="163" t="s">
        <v>142</v>
      </c>
      <c r="F59" s="161" t="s">
        <v>146</v>
      </c>
      <c r="G59" s="164" t="s">
        <v>50</v>
      </c>
      <c r="H59" s="161" t="s">
        <v>49</v>
      </c>
      <c r="I59" s="161" t="s">
        <v>48</v>
      </c>
      <c r="J59" s="165" t="s">
        <v>185</v>
      </c>
      <c r="K59" s="161">
        <v>10</v>
      </c>
      <c r="L59" s="163" t="s">
        <v>45</v>
      </c>
      <c r="M59" s="166"/>
    </row>
    <row r="60" spans="1:13" s="19" customFormat="1" ht="20.100000000000001" customHeight="1">
      <c r="A60" s="161" t="s">
        <v>704</v>
      </c>
      <c r="B60" s="162" t="s">
        <v>704</v>
      </c>
      <c r="C60" s="161" t="s">
        <v>326</v>
      </c>
      <c r="D60" s="163" t="s">
        <v>495</v>
      </c>
      <c r="E60" s="163" t="s">
        <v>143</v>
      </c>
      <c r="F60" s="161" t="s">
        <v>425</v>
      </c>
      <c r="G60" s="164" t="s">
        <v>50</v>
      </c>
      <c r="H60" s="161" t="s">
        <v>49</v>
      </c>
      <c r="I60" s="161" t="s">
        <v>89</v>
      </c>
      <c r="J60" s="165" t="s">
        <v>184</v>
      </c>
      <c r="K60" s="161">
        <v>7.25</v>
      </c>
      <c r="L60" s="163" t="s">
        <v>35</v>
      </c>
      <c r="M60" s="166"/>
    </row>
    <row r="61" spans="1:13" s="19" customFormat="1" ht="20.100000000000001" customHeight="1">
      <c r="A61" s="161" t="s">
        <v>705</v>
      </c>
      <c r="B61" s="162" t="s">
        <v>705</v>
      </c>
      <c r="C61" s="161" t="s">
        <v>328</v>
      </c>
      <c r="D61" s="163" t="s">
        <v>53</v>
      </c>
      <c r="E61" s="163" t="s">
        <v>119</v>
      </c>
      <c r="F61" s="161" t="s">
        <v>496</v>
      </c>
      <c r="G61" s="164" t="s">
        <v>47</v>
      </c>
      <c r="H61" s="161" t="s">
        <v>49</v>
      </c>
      <c r="I61" s="161" t="s">
        <v>48</v>
      </c>
      <c r="J61" s="165" t="s">
        <v>183</v>
      </c>
      <c r="K61" s="161">
        <v>5</v>
      </c>
      <c r="L61" s="163" t="s">
        <v>26</v>
      </c>
      <c r="M61" s="166"/>
    </row>
    <row r="62" spans="1:13" s="19" customFormat="1" ht="20.100000000000001" customHeight="1">
      <c r="A62" s="161" t="s">
        <v>706</v>
      </c>
      <c r="B62" s="162" t="s">
        <v>706</v>
      </c>
      <c r="C62" s="161" t="s">
        <v>330</v>
      </c>
      <c r="D62" s="163" t="s">
        <v>497</v>
      </c>
      <c r="E62" s="163" t="s">
        <v>119</v>
      </c>
      <c r="F62" s="161" t="s">
        <v>498</v>
      </c>
      <c r="G62" s="164" t="s">
        <v>47</v>
      </c>
      <c r="H62" s="161" t="s">
        <v>49</v>
      </c>
      <c r="I62" s="161" t="s">
        <v>48</v>
      </c>
      <c r="J62" s="165" t="s">
        <v>182</v>
      </c>
      <c r="K62" s="161">
        <v>8</v>
      </c>
      <c r="L62" s="163" t="s">
        <v>38</v>
      </c>
      <c r="M62" s="166"/>
    </row>
    <row r="63" spans="1:13" s="158" customFormat="1" ht="20.100000000000001" customHeight="1">
      <c r="A63" s="167" t="s">
        <v>707</v>
      </c>
      <c r="B63" s="167" t="s">
        <v>707</v>
      </c>
      <c r="C63" s="167" t="s">
        <v>332</v>
      </c>
      <c r="D63" s="168" t="s">
        <v>499</v>
      </c>
      <c r="E63" s="168" t="s">
        <v>86</v>
      </c>
      <c r="F63" s="167" t="s">
        <v>500</v>
      </c>
      <c r="G63" s="169" t="s">
        <v>50</v>
      </c>
      <c r="H63" s="167" t="s">
        <v>52</v>
      </c>
      <c r="I63" s="167" t="s">
        <v>82</v>
      </c>
      <c r="J63" s="168"/>
      <c r="K63" s="167"/>
      <c r="L63" s="168"/>
      <c r="M63" s="170" t="s">
        <v>502</v>
      </c>
    </row>
    <row r="64" spans="1:13" s="19" customFormat="1" ht="20.100000000000001" customHeight="1">
      <c r="A64" s="161" t="s">
        <v>708</v>
      </c>
      <c r="B64" s="162" t="s">
        <v>708</v>
      </c>
      <c r="C64" s="161" t="s">
        <v>335</v>
      </c>
      <c r="D64" s="163" t="s">
        <v>503</v>
      </c>
      <c r="E64" s="163" t="s">
        <v>86</v>
      </c>
      <c r="F64" s="161" t="s">
        <v>504</v>
      </c>
      <c r="G64" s="164" t="s">
        <v>50</v>
      </c>
      <c r="H64" s="161" t="s">
        <v>81</v>
      </c>
      <c r="I64" s="161" t="s">
        <v>133</v>
      </c>
      <c r="J64" s="165" t="s">
        <v>181</v>
      </c>
      <c r="K64" s="161">
        <v>5</v>
      </c>
      <c r="L64" s="163" t="s">
        <v>26</v>
      </c>
      <c r="M64" s="166"/>
    </row>
    <row r="65" spans="1:13" s="19" customFormat="1" ht="20.100000000000001" customHeight="1">
      <c r="A65" s="161" t="s">
        <v>709</v>
      </c>
      <c r="B65" s="162" t="s">
        <v>709</v>
      </c>
      <c r="C65" s="161" t="s">
        <v>337</v>
      </c>
      <c r="D65" s="163" t="s">
        <v>506</v>
      </c>
      <c r="E65" s="163" t="s">
        <v>507</v>
      </c>
      <c r="F65" s="161" t="s">
        <v>508</v>
      </c>
      <c r="G65" s="164" t="s">
        <v>47</v>
      </c>
      <c r="H65" s="161" t="s">
        <v>132</v>
      </c>
      <c r="I65" s="161" t="s">
        <v>91</v>
      </c>
      <c r="J65" s="165" t="s">
        <v>180</v>
      </c>
      <c r="K65" s="161">
        <v>7.25</v>
      </c>
      <c r="L65" s="163" t="s">
        <v>35</v>
      </c>
      <c r="M65" s="166"/>
    </row>
    <row r="66" spans="1:13" s="19" customFormat="1" ht="20.100000000000001" customHeight="1">
      <c r="A66" s="161" t="s">
        <v>710</v>
      </c>
      <c r="B66" s="162" t="s">
        <v>710</v>
      </c>
      <c r="C66" s="161" t="s">
        <v>339</v>
      </c>
      <c r="D66" s="163" t="s">
        <v>509</v>
      </c>
      <c r="E66" s="163" t="s">
        <v>90</v>
      </c>
      <c r="F66" s="161" t="s">
        <v>493</v>
      </c>
      <c r="G66" s="164" t="s">
        <v>47</v>
      </c>
      <c r="H66" s="161" t="s">
        <v>49</v>
      </c>
      <c r="I66" s="161" t="s">
        <v>88</v>
      </c>
      <c r="J66" s="165" t="s">
        <v>179</v>
      </c>
      <c r="K66" s="161">
        <v>6.75</v>
      </c>
      <c r="L66" s="163" t="s">
        <v>33</v>
      </c>
      <c r="M66" s="166"/>
    </row>
    <row r="67" spans="1:13" s="19" customFormat="1" ht="20.100000000000001" customHeight="1">
      <c r="A67" s="161" t="s">
        <v>711</v>
      </c>
      <c r="B67" s="162" t="s">
        <v>711</v>
      </c>
      <c r="C67" s="161" t="s">
        <v>341</v>
      </c>
      <c r="D67" s="163" t="s">
        <v>510</v>
      </c>
      <c r="E67" s="163" t="s">
        <v>120</v>
      </c>
      <c r="F67" s="161" t="s">
        <v>423</v>
      </c>
      <c r="G67" s="164" t="s">
        <v>50</v>
      </c>
      <c r="H67" s="161" t="s">
        <v>49</v>
      </c>
      <c r="I67" s="161" t="s">
        <v>122</v>
      </c>
      <c r="J67" s="165" t="s">
        <v>178</v>
      </c>
      <c r="K67" s="161">
        <v>10</v>
      </c>
      <c r="L67" s="163" t="s">
        <v>45</v>
      </c>
      <c r="M67" s="166"/>
    </row>
    <row r="68" spans="1:13" s="19" customFormat="1" ht="20.100000000000001" customHeight="1">
      <c r="A68" s="161" t="s">
        <v>712</v>
      </c>
      <c r="B68" s="162" t="s">
        <v>712</v>
      </c>
      <c r="C68" s="161" t="s">
        <v>343</v>
      </c>
      <c r="D68" s="163" t="s">
        <v>77</v>
      </c>
      <c r="E68" s="163" t="s">
        <v>120</v>
      </c>
      <c r="F68" s="161" t="s">
        <v>511</v>
      </c>
      <c r="G68" s="164" t="s">
        <v>50</v>
      </c>
      <c r="H68" s="161" t="s">
        <v>49</v>
      </c>
      <c r="I68" s="161" t="s">
        <v>89</v>
      </c>
      <c r="J68" s="165" t="s">
        <v>177</v>
      </c>
      <c r="K68" s="161">
        <v>10</v>
      </c>
      <c r="L68" s="163" t="s">
        <v>45</v>
      </c>
      <c r="M68" s="166"/>
    </row>
    <row r="69" spans="1:13" s="19" customFormat="1" ht="20.100000000000001" customHeight="1">
      <c r="A69" s="161" t="s">
        <v>713</v>
      </c>
      <c r="B69" s="162" t="s">
        <v>713</v>
      </c>
      <c r="C69" s="161" t="s">
        <v>345</v>
      </c>
      <c r="D69" s="163" t="s">
        <v>53</v>
      </c>
      <c r="E69" s="163" t="s">
        <v>513</v>
      </c>
      <c r="F69" s="161" t="s">
        <v>514</v>
      </c>
      <c r="G69" s="164" t="s">
        <v>47</v>
      </c>
      <c r="H69" s="161" t="s">
        <v>49</v>
      </c>
      <c r="I69" s="161" t="s">
        <v>48</v>
      </c>
      <c r="J69" s="165" t="s">
        <v>176</v>
      </c>
      <c r="K69" s="161">
        <v>7.75</v>
      </c>
      <c r="L69" s="163" t="s">
        <v>37</v>
      </c>
      <c r="M69" s="166"/>
    </row>
    <row r="70" spans="1:13" s="19" customFormat="1" ht="20.100000000000001" customHeight="1">
      <c r="A70" s="161" t="s">
        <v>714</v>
      </c>
      <c r="B70" s="162" t="s">
        <v>714</v>
      </c>
      <c r="C70" s="161" t="s">
        <v>347</v>
      </c>
      <c r="D70" s="163" t="s">
        <v>100</v>
      </c>
      <c r="E70" s="163" t="s">
        <v>103</v>
      </c>
      <c r="F70" s="161" t="s">
        <v>452</v>
      </c>
      <c r="G70" s="164" t="s">
        <v>47</v>
      </c>
      <c r="H70" s="161" t="s">
        <v>49</v>
      </c>
      <c r="I70" s="161" t="s">
        <v>48</v>
      </c>
      <c r="J70" s="165" t="s">
        <v>175</v>
      </c>
      <c r="K70" s="161">
        <v>9</v>
      </c>
      <c r="L70" s="163" t="s">
        <v>42</v>
      </c>
      <c r="M70" s="166"/>
    </row>
    <row r="71" spans="1:13" s="19" customFormat="1" ht="20.100000000000001" customHeight="1">
      <c r="A71" s="161" t="s">
        <v>715</v>
      </c>
      <c r="B71" s="162" t="s">
        <v>715</v>
      </c>
      <c r="C71" s="161" t="s">
        <v>349</v>
      </c>
      <c r="D71" s="163" t="s">
        <v>515</v>
      </c>
      <c r="E71" s="163" t="s">
        <v>103</v>
      </c>
      <c r="F71" s="161" t="s">
        <v>516</v>
      </c>
      <c r="G71" s="164" t="s">
        <v>47</v>
      </c>
      <c r="H71" s="161" t="s">
        <v>52</v>
      </c>
      <c r="I71" s="161" t="s">
        <v>101</v>
      </c>
      <c r="J71" s="165" t="s">
        <v>174</v>
      </c>
      <c r="K71" s="161">
        <v>5.5</v>
      </c>
      <c r="L71" s="163" t="s">
        <v>28</v>
      </c>
      <c r="M71" s="166"/>
    </row>
    <row r="72" spans="1:13" s="19" customFormat="1" ht="20.100000000000001" customHeight="1">
      <c r="A72" s="161" t="s">
        <v>716</v>
      </c>
      <c r="B72" s="162" t="s">
        <v>716</v>
      </c>
      <c r="C72" s="161" t="s">
        <v>351</v>
      </c>
      <c r="D72" s="163" t="s">
        <v>517</v>
      </c>
      <c r="E72" s="163" t="s">
        <v>103</v>
      </c>
      <c r="F72" s="161" t="s">
        <v>471</v>
      </c>
      <c r="G72" s="164" t="s">
        <v>47</v>
      </c>
      <c r="H72" s="161" t="s">
        <v>49</v>
      </c>
      <c r="I72" s="161" t="s">
        <v>518</v>
      </c>
      <c r="J72" s="165" t="s">
        <v>173</v>
      </c>
      <c r="K72" s="161">
        <v>9</v>
      </c>
      <c r="L72" s="163" t="s">
        <v>42</v>
      </c>
      <c r="M72" s="166"/>
    </row>
    <row r="73" spans="1:13" s="19" customFormat="1" ht="20.100000000000001" customHeight="1">
      <c r="A73" s="161" t="s">
        <v>717</v>
      </c>
      <c r="B73" s="162" t="s">
        <v>717</v>
      </c>
      <c r="C73" s="161" t="s">
        <v>353</v>
      </c>
      <c r="D73" s="163" t="s">
        <v>519</v>
      </c>
      <c r="E73" s="163" t="s">
        <v>126</v>
      </c>
      <c r="F73" s="161" t="s">
        <v>520</v>
      </c>
      <c r="G73" s="164" t="s">
        <v>50</v>
      </c>
      <c r="H73" s="161" t="s">
        <v>49</v>
      </c>
      <c r="I73" s="161" t="s">
        <v>85</v>
      </c>
      <c r="J73" s="165" t="s">
        <v>172</v>
      </c>
      <c r="K73" s="161">
        <v>7.25</v>
      </c>
      <c r="L73" s="163" t="s">
        <v>35</v>
      </c>
      <c r="M73" s="166"/>
    </row>
    <row r="74" spans="1:13" s="19" customFormat="1" ht="20.100000000000001" customHeight="1">
      <c r="A74" s="161" t="s">
        <v>718</v>
      </c>
      <c r="B74" s="162" t="s">
        <v>718</v>
      </c>
      <c r="C74" s="161" t="s">
        <v>355</v>
      </c>
      <c r="D74" s="163" t="s">
        <v>123</v>
      </c>
      <c r="E74" s="163" t="s">
        <v>126</v>
      </c>
      <c r="F74" s="161" t="s">
        <v>522</v>
      </c>
      <c r="G74" s="164" t="s">
        <v>50</v>
      </c>
      <c r="H74" s="161" t="s">
        <v>49</v>
      </c>
      <c r="I74" s="161" t="s">
        <v>48</v>
      </c>
      <c r="J74" s="165" t="s">
        <v>171</v>
      </c>
      <c r="K74" s="161">
        <v>7.75</v>
      </c>
      <c r="L74" s="163" t="s">
        <v>37</v>
      </c>
      <c r="M74" s="166"/>
    </row>
    <row r="75" spans="1:13" s="19" customFormat="1" ht="20.100000000000001" customHeight="1">
      <c r="A75" s="161" t="s">
        <v>719</v>
      </c>
      <c r="B75" s="162" t="s">
        <v>719</v>
      </c>
      <c r="C75" s="161" t="s">
        <v>357</v>
      </c>
      <c r="D75" s="163" t="s">
        <v>53</v>
      </c>
      <c r="E75" s="163" t="s">
        <v>523</v>
      </c>
      <c r="F75" s="161" t="s">
        <v>524</v>
      </c>
      <c r="G75" s="164" t="s">
        <v>47</v>
      </c>
      <c r="H75" s="161" t="s">
        <v>49</v>
      </c>
      <c r="I75" s="161" t="s">
        <v>92</v>
      </c>
      <c r="J75" s="165" t="s">
        <v>170</v>
      </c>
      <c r="K75" s="161">
        <v>6.5</v>
      </c>
      <c r="L75" s="163" t="s">
        <v>32</v>
      </c>
      <c r="M75" s="166"/>
    </row>
    <row r="76" spans="1:13" s="19" customFormat="1" ht="20.100000000000001" customHeight="1">
      <c r="A76" s="161" t="s">
        <v>720</v>
      </c>
      <c r="B76" s="162" t="s">
        <v>720</v>
      </c>
      <c r="C76" s="161" t="s">
        <v>359</v>
      </c>
      <c r="D76" s="163" t="s">
        <v>525</v>
      </c>
      <c r="E76" s="163" t="s">
        <v>145</v>
      </c>
      <c r="F76" s="161" t="s">
        <v>526</v>
      </c>
      <c r="G76" s="164" t="s">
        <v>47</v>
      </c>
      <c r="H76" s="161" t="s">
        <v>52</v>
      </c>
      <c r="I76" s="161" t="s">
        <v>101</v>
      </c>
      <c r="J76" s="165" t="s">
        <v>169</v>
      </c>
      <c r="K76" s="161">
        <v>8.5</v>
      </c>
      <c r="L76" s="163" t="s">
        <v>40</v>
      </c>
      <c r="M76" s="166"/>
    </row>
    <row r="77" spans="1:13" s="19" customFormat="1" ht="20.100000000000001" customHeight="1">
      <c r="A77" s="161" t="s">
        <v>721</v>
      </c>
      <c r="B77" s="162" t="s">
        <v>721</v>
      </c>
      <c r="C77" s="161" t="s">
        <v>361</v>
      </c>
      <c r="D77" s="163" t="s">
        <v>527</v>
      </c>
      <c r="E77" s="163" t="s">
        <v>83</v>
      </c>
      <c r="F77" s="161" t="s">
        <v>528</v>
      </c>
      <c r="G77" s="164" t="s">
        <v>47</v>
      </c>
      <c r="H77" s="161" t="s">
        <v>52</v>
      </c>
      <c r="I77" s="161" t="s">
        <v>48</v>
      </c>
      <c r="J77" s="165" t="s">
        <v>168</v>
      </c>
      <c r="K77" s="161">
        <v>5.75</v>
      </c>
      <c r="L77" s="163" t="s">
        <v>29</v>
      </c>
      <c r="M77" s="166"/>
    </row>
    <row r="78" spans="1:13" s="19" customFormat="1" ht="20.100000000000001" customHeight="1">
      <c r="A78" s="161" t="s">
        <v>722</v>
      </c>
      <c r="B78" s="162" t="s">
        <v>722</v>
      </c>
      <c r="C78" s="161" t="s">
        <v>363</v>
      </c>
      <c r="D78" s="163" t="s">
        <v>106</v>
      </c>
      <c r="E78" s="163" t="s">
        <v>529</v>
      </c>
      <c r="F78" s="161" t="s">
        <v>530</v>
      </c>
      <c r="G78" s="164" t="s">
        <v>50</v>
      </c>
      <c r="H78" s="161" t="s">
        <v>723</v>
      </c>
      <c r="I78" s="161" t="s">
        <v>48</v>
      </c>
      <c r="J78" s="165" t="s">
        <v>167</v>
      </c>
      <c r="K78" s="161">
        <v>7</v>
      </c>
      <c r="L78" s="163" t="s">
        <v>34</v>
      </c>
      <c r="M78" s="166"/>
    </row>
    <row r="79" spans="1:13" s="19" customFormat="1" ht="20.100000000000001" customHeight="1">
      <c r="A79" s="161" t="s">
        <v>724</v>
      </c>
      <c r="B79" s="162" t="s">
        <v>724</v>
      </c>
      <c r="C79" s="161" t="s">
        <v>365</v>
      </c>
      <c r="D79" s="163" t="s">
        <v>725</v>
      </c>
      <c r="E79" s="163" t="s">
        <v>529</v>
      </c>
      <c r="F79" s="161" t="s">
        <v>129</v>
      </c>
      <c r="G79" s="164" t="s">
        <v>50</v>
      </c>
      <c r="H79" s="161" t="s">
        <v>49</v>
      </c>
      <c r="I79" s="161" t="s">
        <v>101</v>
      </c>
      <c r="J79" s="165" t="s">
        <v>166</v>
      </c>
      <c r="K79" s="161">
        <v>7</v>
      </c>
      <c r="L79" s="163" t="s">
        <v>34</v>
      </c>
      <c r="M79" s="166"/>
    </row>
    <row r="80" spans="1:13" s="19" customFormat="1" ht="20.100000000000001" customHeight="1">
      <c r="A80" s="161" t="s">
        <v>726</v>
      </c>
      <c r="B80" s="162" t="s">
        <v>726</v>
      </c>
      <c r="C80" s="161" t="s">
        <v>367</v>
      </c>
      <c r="D80" s="163" t="s">
        <v>53</v>
      </c>
      <c r="E80" s="163" t="s">
        <v>532</v>
      </c>
      <c r="F80" s="161" t="s">
        <v>533</v>
      </c>
      <c r="G80" s="164" t="s">
        <v>47</v>
      </c>
      <c r="H80" s="161" t="s">
        <v>49</v>
      </c>
      <c r="I80" s="161" t="s">
        <v>79</v>
      </c>
      <c r="J80" s="165" t="s">
        <v>165</v>
      </c>
      <c r="K80" s="161">
        <v>7.75</v>
      </c>
      <c r="L80" s="163" t="s">
        <v>37</v>
      </c>
      <c r="M80" s="166"/>
    </row>
    <row r="81" spans="1:13" s="19" customFormat="1" ht="20.100000000000001" customHeight="1">
      <c r="A81" s="161" t="s">
        <v>727</v>
      </c>
      <c r="B81" s="162" t="s">
        <v>727</v>
      </c>
      <c r="C81" s="161" t="s">
        <v>369</v>
      </c>
      <c r="D81" s="163" t="s">
        <v>137</v>
      </c>
      <c r="E81" s="163" t="s">
        <v>534</v>
      </c>
      <c r="F81" s="161" t="s">
        <v>535</v>
      </c>
      <c r="G81" s="164" t="s">
        <v>50</v>
      </c>
      <c r="H81" s="161" t="s">
        <v>49</v>
      </c>
      <c r="I81" s="161" t="s">
        <v>82</v>
      </c>
      <c r="J81" s="165" t="s">
        <v>164</v>
      </c>
      <c r="K81" s="161">
        <v>7.5</v>
      </c>
      <c r="L81" s="163" t="s">
        <v>36</v>
      </c>
      <c r="M81" s="166"/>
    </row>
    <row r="82" spans="1:13" s="19" customFormat="1" ht="20.100000000000001" customHeight="1">
      <c r="A82" s="161" t="s">
        <v>728</v>
      </c>
      <c r="B82" s="162" t="s">
        <v>728</v>
      </c>
      <c r="C82" s="161" t="s">
        <v>371</v>
      </c>
      <c r="D82" s="163" t="s">
        <v>116</v>
      </c>
      <c r="E82" s="163" t="s">
        <v>121</v>
      </c>
      <c r="F82" s="161" t="s">
        <v>537</v>
      </c>
      <c r="G82" s="164" t="s">
        <v>47</v>
      </c>
      <c r="H82" s="161" t="s">
        <v>52</v>
      </c>
      <c r="I82" s="161" t="s">
        <v>48</v>
      </c>
      <c r="J82" s="165" t="s">
        <v>163</v>
      </c>
      <c r="K82" s="161">
        <v>5.25</v>
      </c>
      <c r="L82" s="163" t="s">
        <v>27</v>
      </c>
      <c r="M82" s="166"/>
    </row>
    <row r="83" spans="1:13" s="19" customFormat="1" ht="20.100000000000001" customHeight="1">
      <c r="A83" s="161" t="s">
        <v>729</v>
      </c>
      <c r="B83" s="162" t="s">
        <v>729</v>
      </c>
      <c r="C83" s="161" t="s">
        <v>373</v>
      </c>
      <c r="D83" s="163" t="s">
        <v>539</v>
      </c>
      <c r="E83" s="163" t="s">
        <v>540</v>
      </c>
      <c r="F83" s="161" t="s">
        <v>541</v>
      </c>
      <c r="G83" s="164" t="s">
        <v>47</v>
      </c>
      <c r="H83" s="161" t="s">
        <v>49</v>
      </c>
      <c r="I83" s="161" t="s">
        <v>105</v>
      </c>
      <c r="J83" s="165" t="s">
        <v>162</v>
      </c>
      <c r="K83" s="161">
        <v>6.75</v>
      </c>
      <c r="L83" s="163" t="s">
        <v>33</v>
      </c>
      <c r="M83" s="166"/>
    </row>
    <row r="84" spans="1:13" s="19" customFormat="1" ht="20.100000000000001" customHeight="1">
      <c r="A84" s="161" t="s">
        <v>730</v>
      </c>
      <c r="B84" s="162" t="s">
        <v>730</v>
      </c>
      <c r="C84" s="161" t="s">
        <v>375</v>
      </c>
      <c r="D84" s="163" t="s">
        <v>78</v>
      </c>
      <c r="E84" s="163" t="s">
        <v>540</v>
      </c>
      <c r="F84" s="161" t="s">
        <v>542</v>
      </c>
      <c r="G84" s="164" t="s">
        <v>47</v>
      </c>
      <c r="H84" s="161" t="s">
        <v>49</v>
      </c>
      <c r="I84" s="161" t="s">
        <v>48</v>
      </c>
      <c r="J84" s="165" t="s">
        <v>161</v>
      </c>
      <c r="K84" s="161">
        <v>6.25</v>
      </c>
      <c r="L84" s="163" t="s">
        <v>31</v>
      </c>
      <c r="M84" s="166"/>
    </row>
    <row r="85" spans="1:13" s="19" customFormat="1" ht="20.100000000000001" customHeight="1">
      <c r="A85" s="161" t="s">
        <v>731</v>
      </c>
      <c r="B85" s="162" t="s">
        <v>731</v>
      </c>
      <c r="C85" s="161" t="s">
        <v>377</v>
      </c>
      <c r="D85" s="163" t="s">
        <v>112</v>
      </c>
      <c r="E85" s="163" t="s">
        <v>104</v>
      </c>
      <c r="F85" s="161" t="s">
        <v>543</v>
      </c>
      <c r="G85" s="164" t="s">
        <v>50</v>
      </c>
      <c r="H85" s="161" t="s">
        <v>49</v>
      </c>
      <c r="I85" s="161" t="s">
        <v>48</v>
      </c>
      <c r="J85" s="165" t="s">
        <v>160</v>
      </c>
      <c r="K85" s="161">
        <v>9.25</v>
      </c>
      <c r="L85" s="163" t="s">
        <v>43</v>
      </c>
      <c r="M85" s="166"/>
    </row>
    <row r="86" spans="1:13" s="19" customFormat="1" ht="20.100000000000001" customHeight="1">
      <c r="A86" s="161" t="s">
        <v>732</v>
      </c>
      <c r="B86" s="162" t="s">
        <v>732</v>
      </c>
      <c r="C86" s="161" t="s">
        <v>379</v>
      </c>
      <c r="D86" s="163" t="s">
        <v>544</v>
      </c>
      <c r="E86" s="163" t="s">
        <v>108</v>
      </c>
      <c r="F86" s="161" t="s">
        <v>146</v>
      </c>
      <c r="G86" s="164" t="s">
        <v>50</v>
      </c>
      <c r="H86" s="161" t="s">
        <v>49</v>
      </c>
      <c r="I86" s="161" t="s">
        <v>48</v>
      </c>
      <c r="J86" s="165" t="s">
        <v>159</v>
      </c>
      <c r="K86" s="161">
        <v>7.75</v>
      </c>
      <c r="L86" s="163" t="s">
        <v>37</v>
      </c>
      <c r="M86" s="166"/>
    </row>
    <row r="87" spans="1:13" s="19" customFormat="1" ht="20.100000000000001" customHeight="1">
      <c r="A87" s="161" t="s">
        <v>733</v>
      </c>
      <c r="B87" s="162" t="s">
        <v>733</v>
      </c>
      <c r="C87" s="161" t="s">
        <v>381</v>
      </c>
      <c r="D87" s="163" t="s">
        <v>114</v>
      </c>
      <c r="E87" s="163" t="s">
        <v>545</v>
      </c>
      <c r="F87" s="161" t="s">
        <v>546</v>
      </c>
      <c r="G87" s="164" t="s">
        <v>50</v>
      </c>
      <c r="H87" s="161" t="s">
        <v>49</v>
      </c>
      <c r="I87" s="161" t="s">
        <v>48</v>
      </c>
      <c r="J87" s="165" t="s">
        <v>158</v>
      </c>
      <c r="K87" s="161">
        <v>7</v>
      </c>
      <c r="L87" s="163" t="s">
        <v>34</v>
      </c>
      <c r="M87" s="166"/>
    </row>
    <row r="88" spans="1:13" s="19" customFormat="1" ht="20.100000000000001" customHeight="1">
      <c r="A88" s="161" t="s">
        <v>734</v>
      </c>
      <c r="B88" s="162" t="s">
        <v>734</v>
      </c>
      <c r="C88" s="161" t="s">
        <v>383</v>
      </c>
      <c r="D88" s="163" t="s">
        <v>548</v>
      </c>
      <c r="E88" s="163" t="s">
        <v>84</v>
      </c>
      <c r="F88" s="161" t="s">
        <v>549</v>
      </c>
      <c r="G88" s="164" t="s">
        <v>47</v>
      </c>
      <c r="H88" s="161" t="s">
        <v>52</v>
      </c>
      <c r="I88" s="161" t="s">
        <v>82</v>
      </c>
      <c r="J88" s="165" t="s">
        <v>157</v>
      </c>
      <c r="K88" s="161">
        <v>10</v>
      </c>
      <c r="L88" s="163" t="s">
        <v>45</v>
      </c>
      <c r="M88" s="166"/>
    </row>
    <row r="89" spans="1:13" s="44" customFormat="1" ht="16.5">
      <c r="C89" s="245" t="s">
        <v>739</v>
      </c>
      <c r="D89" s="245"/>
      <c r="E89" s="172" t="str">
        <f>A88</f>
        <v>72</v>
      </c>
      <c r="F89" s="55"/>
      <c r="G89" s="240"/>
      <c r="H89" s="240"/>
      <c r="I89" s="240"/>
      <c r="J89" s="240"/>
      <c r="K89" s="240"/>
      <c r="L89" s="240"/>
      <c r="M89" s="240"/>
    </row>
    <row r="90" spans="1:13" s="56" customFormat="1" ht="16.5">
      <c r="C90" s="246" t="s">
        <v>740</v>
      </c>
      <c r="D90" s="246"/>
      <c r="E90" s="171" t="str">
        <f>E89</f>
        <v>72</v>
      </c>
      <c r="F90" s="57"/>
      <c r="G90" s="57"/>
      <c r="H90" s="58"/>
      <c r="I90" s="59"/>
      <c r="J90" s="59"/>
      <c r="K90" s="59"/>
      <c r="L90" s="60"/>
    </row>
    <row r="91" spans="1:13" s="56" customFormat="1" ht="16.5">
      <c r="C91" s="246" t="s">
        <v>741</v>
      </c>
      <c r="D91" s="246"/>
      <c r="E91" s="80">
        <f>COUNTIF(M17:M88,"vắng")</f>
        <v>1</v>
      </c>
      <c r="F91" s="61"/>
      <c r="G91" s="61"/>
      <c r="H91" s="58"/>
      <c r="I91" s="59"/>
      <c r="J91" s="59"/>
      <c r="K91" s="59"/>
      <c r="L91" s="60"/>
    </row>
    <row r="92" spans="1:13" s="52" customFormat="1" ht="20.100000000000001" customHeight="1">
      <c r="C92" s="217" t="s">
        <v>737</v>
      </c>
      <c r="D92" s="217"/>
      <c r="E92" s="217"/>
      <c r="F92" s="217"/>
      <c r="G92" s="217"/>
      <c r="H92" s="217"/>
      <c r="I92" s="217"/>
      <c r="J92" s="217"/>
      <c r="K92" s="217"/>
      <c r="L92" s="217"/>
      <c r="M92" s="217"/>
    </row>
    <row r="93" spans="1:13" s="52" customFormat="1" ht="20.100000000000001" customHeight="1">
      <c r="A93" s="217" t="s">
        <v>736</v>
      </c>
      <c r="B93" s="217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</row>
    <row r="94" spans="1:13" s="52" customFormat="1" ht="20.100000000000001" customHeight="1">
      <c r="A94" s="150"/>
      <c r="B94" s="150"/>
      <c r="C94" s="150"/>
      <c r="D94" s="150"/>
      <c r="E94" s="150"/>
      <c r="F94" s="150"/>
      <c r="G94" s="150"/>
      <c r="H94" s="150"/>
      <c r="I94" s="150"/>
      <c r="J94" s="150"/>
      <c r="K94" s="160"/>
      <c r="L94" s="150"/>
      <c r="M94" s="150"/>
    </row>
    <row r="95" spans="1:13" s="52" customFormat="1" ht="16.5">
      <c r="A95" s="236" t="s">
        <v>648</v>
      </c>
      <c r="B95" s="236"/>
      <c r="C95" s="236"/>
      <c r="D95" s="236"/>
      <c r="E95" s="236"/>
      <c r="F95" s="85"/>
      <c r="G95" s="85"/>
      <c r="H95" s="236" t="s">
        <v>650</v>
      </c>
      <c r="I95" s="236"/>
      <c r="J95" s="236"/>
      <c r="K95" s="236"/>
      <c r="L95" s="236"/>
      <c r="M95" s="236"/>
    </row>
    <row r="96" spans="1:13" s="52" customFormat="1" ht="16.5">
      <c r="A96" s="237"/>
      <c r="B96" s="237"/>
      <c r="C96" s="237"/>
      <c r="D96" s="237"/>
      <c r="E96" s="237"/>
      <c r="F96" s="84"/>
      <c r="G96" s="84"/>
      <c r="H96" s="84"/>
    </row>
    <row r="97" spans="1:13" s="52" customFormat="1" ht="16.5">
      <c r="A97" s="84"/>
      <c r="B97" s="151"/>
      <c r="C97" s="84"/>
      <c r="D97" s="84"/>
      <c r="E97" s="84"/>
      <c r="F97" s="84"/>
      <c r="G97" s="84"/>
      <c r="H97" s="84"/>
    </row>
    <row r="98" spans="1:13" s="52" customFormat="1" ht="16.5">
      <c r="D98" s="84"/>
      <c r="E98" s="84"/>
      <c r="F98" s="84"/>
      <c r="G98" s="84"/>
      <c r="H98" s="84"/>
    </row>
    <row r="99" spans="1:13" s="52" customFormat="1" ht="16.5">
      <c r="D99" s="84"/>
      <c r="E99" s="84"/>
      <c r="F99" s="84"/>
      <c r="G99" s="84"/>
      <c r="H99" s="84"/>
    </row>
    <row r="100" spans="1:13" s="52" customFormat="1" ht="16.5">
      <c r="A100" s="235" t="s">
        <v>649</v>
      </c>
      <c r="B100" s="235"/>
      <c r="C100" s="235"/>
      <c r="D100" s="235"/>
      <c r="E100" s="235"/>
      <c r="F100" s="84"/>
      <c r="G100" s="84"/>
      <c r="H100" s="237" t="s">
        <v>59</v>
      </c>
      <c r="I100" s="237"/>
      <c r="J100" s="237"/>
      <c r="K100" s="237"/>
      <c r="L100" s="237"/>
      <c r="M100" s="237"/>
    </row>
    <row r="101" spans="1:13" s="5" customFormat="1" ht="12.75">
      <c r="F101" s="25"/>
      <c r="K101" s="25"/>
      <c r="L101" s="25"/>
      <c r="M101" s="25"/>
    </row>
    <row r="102" spans="1:13" s="5" customFormat="1" ht="12.75">
      <c r="F102" s="25"/>
      <c r="K102" s="25"/>
      <c r="L102" s="25"/>
      <c r="M102" s="25"/>
    </row>
    <row r="103" spans="1:13" s="5" customFormat="1" ht="12.75">
      <c r="F103" s="25"/>
      <c r="K103" s="25"/>
      <c r="L103" s="25"/>
      <c r="M103" s="25"/>
    </row>
    <row r="104" spans="1:13" s="5" customFormat="1" ht="12.75">
      <c r="F104" s="25"/>
      <c r="K104" s="25"/>
      <c r="L104" s="25"/>
      <c r="M104" s="25"/>
    </row>
    <row r="105" spans="1:13" s="5" customFormat="1" ht="12.75">
      <c r="F105" s="25"/>
      <c r="K105" s="25"/>
      <c r="L105" s="25"/>
      <c r="M105" s="25"/>
    </row>
    <row r="106" spans="1:13" s="5" customFormat="1" ht="12.75">
      <c r="F106" s="25"/>
      <c r="K106" s="25"/>
      <c r="L106" s="25"/>
      <c r="M106" s="25"/>
    </row>
    <row r="107" spans="1:13" s="5" customFormat="1" ht="12.75">
      <c r="F107" s="25"/>
      <c r="K107" s="25"/>
      <c r="L107" s="25"/>
      <c r="M107" s="25"/>
    </row>
    <row r="108" spans="1:13" s="5" customFormat="1" ht="12.75">
      <c r="F108" s="25"/>
      <c r="K108" s="25"/>
      <c r="L108" s="25"/>
      <c r="M108" s="25"/>
    </row>
    <row r="109" spans="1:13" s="5" customFormat="1" ht="12.75">
      <c r="F109" s="25"/>
      <c r="K109" s="25"/>
      <c r="L109" s="25"/>
      <c r="M109" s="25"/>
    </row>
    <row r="110" spans="1:13" s="5" customFormat="1" ht="12.75">
      <c r="F110" s="25"/>
      <c r="K110" s="25"/>
      <c r="L110" s="25"/>
      <c r="M110" s="25"/>
    </row>
  </sheetData>
  <sortState ref="B9:P367">
    <sortCondition ref="B9:B367"/>
  </sortState>
  <mergeCells count="40">
    <mergeCell ref="C11:M11"/>
    <mergeCell ref="C89:D89"/>
    <mergeCell ref="C90:D90"/>
    <mergeCell ref="C91:D91"/>
    <mergeCell ref="M15:M16"/>
    <mergeCell ref="A93:M93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K15:L15"/>
    <mergeCell ref="B15:B16"/>
    <mergeCell ref="A100:E100"/>
    <mergeCell ref="A95:E95"/>
    <mergeCell ref="H95:M95"/>
    <mergeCell ref="H100:M100"/>
    <mergeCell ref="A5:M5"/>
    <mergeCell ref="A6:M6"/>
    <mergeCell ref="G10:M10"/>
    <mergeCell ref="C7:M7"/>
    <mergeCell ref="A96:E96"/>
    <mergeCell ref="A12:M12"/>
    <mergeCell ref="D8:F8"/>
    <mergeCell ref="D9:F9"/>
    <mergeCell ref="D10:F10"/>
    <mergeCell ref="C13:I13"/>
    <mergeCell ref="G89:M89"/>
    <mergeCell ref="C92:M92"/>
    <mergeCell ref="A4:M4"/>
    <mergeCell ref="F1:M1"/>
    <mergeCell ref="F2:M2"/>
    <mergeCell ref="G8:M8"/>
    <mergeCell ref="G9:M9"/>
    <mergeCell ref="A1:E1"/>
    <mergeCell ref="A2:E2"/>
  </mergeCells>
  <printOptions horizontalCentered="1"/>
  <pageMargins left="0.25" right="0.25" top="0.5" bottom="0.5" header="0.3" footer="0.3"/>
  <pageSetup paperSize="9" scale="95" fitToHeight="0" orientation="portrait" r:id="rId1"/>
  <headerFooter>
    <oddFooter>Page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view="pageBreakPreview" topLeftCell="N64" zoomScaleNormal="100" zoomScaleSheetLayoutView="100" workbookViewId="0">
      <selection activeCell="P85" sqref="P85"/>
    </sheetView>
  </sheetViews>
  <sheetFormatPr defaultColWidth="9.125" defaultRowHeight="20.100000000000001" customHeight="1"/>
  <cols>
    <col min="1" max="1" width="2.875" style="1" bestFit="1" customWidth="1"/>
    <col min="2" max="2" width="12.75" style="1" bestFit="1" customWidth="1"/>
    <col min="3" max="3" width="14.25" style="1" bestFit="1" customWidth="1"/>
    <col min="4" max="4" width="6.25" style="2" bestFit="1" customWidth="1"/>
    <col min="5" max="5" width="9.25" style="2" bestFit="1" customWidth="1"/>
    <col min="6" max="6" width="3.875" style="2" bestFit="1" customWidth="1"/>
    <col min="7" max="7" width="6.125" style="3" bestFit="1" customWidth="1"/>
    <col min="8" max="8" width="10.125" style="1" bestFit="1" customWidth="1"/>
    <col min="9" max="9" width="13.875" style="1" bestFit="1" customWidth="1"/>
    <col min="10" max="11" width="3.875" style="1" bestFit="1" customWidth="1"/>
    <col min="12" max="12" width="7.125" style="1" bestFit="1" customWidth="1"/>
    <col min="13" max="13" width="3.875" style="173" bestFit="1" customWidth="1"/>
    <col min="14" max="16384" width="9.125" style="1"/>
  </cols>
  <sheetData>
    <row r="1" spans="1:13" s="5" customFormat="1" ht="15.75">
      <c r="A1" s="213" t="s">
        <v>0</v>
      </c>
      <c r="B1" s="213"/>
      <c r="C1" s="213"/>
      <c r="D1" s="213"/>
      <c r="E1" s="213"/>
      <c r="F1" s="232" t="s">
        <v>3</v>
      </c>
      <c r="G1" s="232"/>
      <c r="H1" s="232"/>
      <c r="I1" s="232"/>
      <c r="J1" s="232"/>
      <c r="K1" s="232"/>
      <c r="L1" s="232"/>
      <c r="M1" s="232"/>
    </row>
    <row r="2" spans="1:13" s="5" customFormat="1" ht="15.75">
      <c r="A2" s="214" t="s">
        <v>4</v>
      </c>
      <c r="B2" s="214"/>
      <c r="C2" s="214"/>
      <c r="D2" s="214"/>
      <c r="E2" s="214"/>
      <c r="F2" s="233" t="s">
        <v>5</v>
      </c>
      <c r="G2" s="233"/>
      <c r="H2" s="233"/>
      <c r="I2" s="233"/>
      <c r="J2" s="233"/>
      <c r="K2" s="233"/>
      <c r="L2" s="233"/>
      <c r="M2" s="233"/>
    </row>
    <row r="3" spans="1:13" s="5" customFormat="1" ht="12.75">
      <c r="A3" s="7"/>
      <c r="B3" s="8"/>
      <c r="C3" s="8"/>
      <c r="D3" s="9"/>
      <c r="E3" s="9"/>
      <c r="F3" s="9"/>
      <c r="G3" s="10"/>
      <c r="H3" s="7"/>
      <c r="I3" s="7"/>
      <c r="J3" s="7"/>
      <c r="K3" s="7"/>
      <c r="L3" s="7"/>
      <c r="M3" s="7"/>
    </row>
    <row r="4" spans="1:13" s="178" customFormat="1" ht="16.5">
      <c r="A4" s="249" t="s">
        <v>743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3" s="44" customFormat="1" ht="16.5">
      <c r="A5" s="247" t="str">
        <f>'DS THI'!A5:J5</f>
        <v>Ngày thi 21/9/2019 - Đối tượng Sinh viên - Địa điểm thi: Trường Đại học Nông Lâm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</row>
    <row r="6" spans="1:13" s="181" customFormat="1" ht="16.5">
      <c r="A6" s="248" t="s">
        <v>7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</row>
    <row r="7" spans="1:13" s="5" customFormat="1" ht="12.75">
      <c r="A7" s="27"/>
      <c r="B7" s="27"/>
      <c r="C7" s="27"/>
      <c r="D7" s="28"/>
      <c r="E7" s="28"/>
      <c r="F7" s="28"/>
      <c r="G7" s="29"/>
      <c r="H7" s="27"/>
      <c r="I7" s="27"/>
      <c r="J7" s="27"/>
    </row>
    <row r="8" spans="1:13" s="16" customFormat="1" ht="12.75">
      <c r="A8" s="241" t="s">
        <v>15</v>
      </c>
      <c r="B8" s="241" t="s">
        <v>150</v>
      </c>
      <c r="C8" s="241" t="s">
        <v>151</v>
      </c>
      <c r="D8" s="241" t="s">
        <v>152</v>
      </c>
      <c r="E8" s="241" t="s">
        <v>13</v>
      </c>
      <c r="F8" s="241" t="s">
        <v>153</v>
      </c>
      <c r="G8" s="241" t="s">
        <v>156</v>
      </c>
      <c r="H8" s="241" t="s">
        <v>154</v>
      </c>
      <c r="I8" s="241" t="s">
        <v>155</v>
      </c>
      <c r="J8" s="253" t="s">
        <v>11</v>
      </c>
      <c r="K8" s="253"/>
      <c r="L8" s="253" t="s">
        <v>12</v>
      </c>
      <c r="M8" s="257" t="s">
        <v>738</v>
      </c>
    </row>
    <row r="9" spans="1:13" s="93" customFormat="1" ht="12.75">
      <c r="A9" s="242"/>
      <c r="B9" s="242"/>
      <c r="C9" s="242"/>
      <c r="D9" s="242"/>
      <c r="E9" s="242"/>
      <c r="F9" s="242"/>
      <c r="G9" s="242"/>
      <c r="H9" s="242"/>
      <c r="I9" s="242"/>
      <c r="J9" s="86" t="s">
        <v>8</v>
      </c>
      <c r="K9" s="86" t="s">
        <v>9</v>
      </c>
      <c r="L9" s="254"/>
      <c r="M9" s="257"/>
    </row>
    <row r="10" spans="1:13" s="16" customFormat="1" ht="20.100000000000001" customHeight="1">
      <c r="A10" s="155">
        <v>1</v>
      </c>
      <c r="B10" s="117" t="s">
        <v>240</v>
      </c>
      <c r="C10" s="118" t="s">
        <v>390</v>
      </c>
      <c r="D10" s="118" t="s">
        <v>391</v>
      </c>
      <c r="E10" s="117" t="s">
        <v>392</v>
      </c>
      <c r="F10" s="117" t="s">
        <v>50</v>
      </c>
      <c r="G10" s="117" t="s">
        <v>49</v>
      </c>
      <c r="H10" s="117" t="s">
        <v>122</v>
      </c>
      <c r="I10" s="117" t="s">
        <v>393</v>
      </c>
      <c r="J10" s="18">
        <f>VLOOKUP(B10,'DIEM LT'!$B$9:$F$734,4,0)</f>
        <v>4</v>
      </c>
      <c r="K10" s="18">
        <f>VLOOKUP(B10,'DIEM TH'!$C$17:$M$88,9,0)</f>
        <v>7.25</v>
      </c>
      <c r="L10" s="83" t="str">
        <f>IF(AND(J10&gt;=5,K10&gt;=5),"Đạt","Không đạt")</f>
        <v>Không đạt</v>
      </c>
      <c r="M10" s="83"/>
    </row>
    <row r="11" spans="1:13" s="16" customFormat="1" ht="20.100000000000001" customHeight="1">
      <c r="A11" s="155">
        <v>2</v>
      </c>
      <c r="B11" s="117" t="s">
        <v>242</v>
      </c>
      <c r="C11" s="118" t="s">
        <v>394</v>
      </c>
      <c r="D11" s="118" t="s">
        <v>75</v>
      </c>
      <c r="E11" s="117" t="s">
        <v>395</v>
      </c>
      <c r="F11" s="117" t="s">
        <v>50</v>
      </c>
      <c r="G11" s="117" t="s">
        <v>52</v>
      </c>
      <c r="H11" s="117" t="s">
        <v>54</v>
      </c>
      <c r="I11" s="117" t="s">
        <v>396</v>
      </c>
      <c r="J11" s="18">
        <f>VLOOKUP(B11,'DIEM LT'!$B$9:$F$734,4,0)</f>
        <v>6.5</v>
      </c>
      <c r="K11" s="18">
        <f>VLOOKUP(B11,'DIEM TH'!$C$17:$M$88,9,0)</f>
        <v>9</v>
      </c>
      <c r="L11" s="83" t="str">
        <f t="shared" ref="L11:L74" si="0">IF(AND(J11&gt;=5,K11&gt;=5),"Đạt","Không đạt")</f>
        <v>Đạt</v>
      </c>
      <c r="M11" s="83"/>
    </row>
    <row r="12" spans="1:13" s="16" customFormat="1" ht="20.100000000000001" customHeight="1">
      <c r="A12" s="155">
        <v>3</v>
      </c>
      <c r="B12" s="117" t="s">
        <v>244</v>
      </c>
      <c r="C12" s="118" t="s">
        <v>106</v>
      </c>
      <c r="D12" s="118" t="s">
        <v>75</v>
      </c>
      <c r="E12" s="117" t="s">
        <v>397</v>
      </c>
      <c r="F12" s="117" t="s">
        <v>50</v>
      </c>
      <c r="G12" s="117" t="s">
        <v>49</v>
      </c>
      <c r="H12" s="117" t="s">
        <v>48</v>
      </c>
      <c r="I12" s="117" t="s">
        <v>398</v>
      </c>
      <c r="J12" s="18">
        <f>VLOOKUP(B12,'DIEM LT'!$B$9:$F$734,4,0)</f>
        <v>6</v>
      </c>
      <c r="K12" s="18">
        <f>VLOOKUP(B12,'DIEM TH'!$C$17:$M$88,9,0)</f>
        <v>8.25</v>
      </c>
      <c r="L12" s="83" t="str">
        <f t="shared" si="0"/>
        <v>Đạt</v>
      </c>
      <c r="M12" s="83"/>
    </row>
    <row r="13" spans="1:13" s="16" customFormat="1" ht="20.100000000000001" customHeight="1">
      <c r="A13" s="155">
        <v>4</v>
      </c>
      <c r="B13" s="117" t="s">
        <v>246</v>
      </c>
      <c r="C13" s="118" t="s">
        <v>399</v>
      </c>
      <c r="D13" s="118" t="s">
        <v>75</v>
      </c>
      <c r="E13" s="117" t="s">
        <v>400</v>
      </c>
      <c r="F13" s="117" t="s">
        <v>47</v>
      </c>
      <c r="G13" s="117" t="s">
        <v>49</v>
      </c>
      <c r="H13" s="117" t="s">
        <v>48</v>
      </c>
      <c r="I13" s="117" t="s">
        <v>401</v>
      </c>
      <c r="J13" s="18">
        <f>VLOOKUP(B13,'DIEM LT'!$B$9:$F$734,4,0)</f>
        <v>7</v>
      </c>
      <c r="K13" s="18">
        <f>VLOOKUP(B13,'DIEM TH'!$C$17:$M$88,9,0)</f>
        <v>5</v>
      </c>
      <c r="L13" s="83" t="str">
        <f t="shared" si="0"/>
        <v>Đạt</v>
      </c>
      <c r="M13" s="83"/>
    </row>
    <row r="14" spans="1:13" s="16" customFormat="1" ht="20.100000000000001" customHeight="1">
      <c r="A14" s="155">
        <v>5</v>
      </c>
      <c r="B14" s="117" t="s">
        <v>248</v>
      </c>
      <c r="C14" s="118" t="s">
        <v>77</v>
      </c>
      <c r="D14" s="118" t="s">
        <v>402</v>
      </c>
      <c r="E14" s="117" t="s">
        <v>403</v>
      </c>
      <c r="F14" s="117" t="s">
        <v>50</v>
      </c>
      <c r="G14" s="117" t="s">
        <v>49</v>
      </c>
      <c r="H14" s="117" t="s">
        <v>48</v>
      </c>
      <c r="I14" s="117" t="s">
        <v>401</v>
      </c>
      <c r="J14" s="18">
        <f>VLOOKUP(B14,'DIEM LT'!$B$9:$F$734,4,0)</f>
        <v>6.25</v>
      </c>
      <c r="K14" s="18">
        <f>VLOOKUP(B14,'DIEM TH'!$C$17:$M$88,9,0)</f>
        <v>8</v>
      </c>
      <c r="L14" s="83" t="str">
        <f t="shared" si="0"/>
        <v>Đạt</v>
      </c>
      <c r="M14" s="83"/>
    </row>
    <row r="15" spans="1:13" s="16" customFormat="1" ht="20.100000000000001" customHeight="1">
      <c r="A15" s="155">
        <v>6</v>
      </c>
      <c r="B15" s="117" t="s">
        <v>250</v>
      </c>
      <c r="C15" s="118" t="s">
        <v>404</v>
      </c>
      <c r="D15" s="118" t="s">
        <v>95</v>
      </c>
      <c r="E15" s="117" t="s">
        <v>405</v>
      </c>
      <c r="F15" s="117" t="s">
        <v>50</v>
      </c>
      <c r="G15" s="117" t="s">
        <v>49</v>
      </c>
      <c r="H15" s="117" t="s">
        <v>48</v>
      </c>
      <c r="I15" s="117" t="s">
        <v>398</v>
      </c>
      <c r="J15" s="18">
        <f>VLOOKUP(B15,'DIEM LT'!$B$9:$F$734,4,0)</f>
        <v>7.25</v>
      </c>
      <c r="K15" s="18">
        <f>VLOOKUP(B15,'DIEM TH'!$C$17:$M$88,9,0)</f>
        <v>6.75</v>
      </c>
      <c r="L15" s="83" t="str">
        <f t="shared" si="0"/>
        <v>Đạt</v>
      </c>
      <c r="M15" s="83"/>
    </row>
    <row r="16" spans="1:13" s="16" customFormat="1" ht="20.100000000000001" customHeight="1">
      <c r="A16" s="155">
        <v>7</v>
      </c>
      <c r="B16" s="117" t="s">
        <v>252</v>
      </c>
      <c r="C16" s="118" t="s">
        <v>406</v>
      </c>
      <c r="D16" s="118" t="s">
        <v>407</v>
      </c>
      <c r="E16" s="117" t="s">
        <v>408</v>
      </c>
      <c r="F16" s="117" t="s">
        <v>47</v>
      </c>
      <c r="G16" s="117" t="s">
        <v>49</v>
      </c>
      <c r="H16" s="117" t="s">
        <v>79</v>
      </c>
      <c r="I16" s="117" t="s">
        <v>409</v>
      </c>
      <c r="J16" s="18">
        <f>VLOOKUP(B16,'DIEM LT'!$B$9:$F$734,4,0)</f>
        <v>4.75</v>
      </c>
      <c r="K16" s="18">
        <f>VLOOKUP(B16,'DIEM TH'!$C$17:$M$88,9,0)</f>
        <v>5.75</v>
      </c>
      <c r="L16" s="83" t="str">
        <f t="shared" si="0"/>
        <v>Không đạt</v>
      </c>
      <c r="M16" s="83"/>
    </row>
    <row r="17" spans="1:13" s="16" customFormat="1" ht="20.100000000000001" customHeight="1">
      <c r="A17" s="155">
        <v>8</v>
      </c>
      <c r="B17" s="117" t="s">
        <v>254</v>
      </c>
      <c r="C17" s="118" t="s">
        <v>410</v>
      </c>
      <c r="D17" s="118" t="s">
        <v>97</v>
      </c>
      <c r="E17" s="117" t="s">
        <v>411</v>
      </c>
      <c r="F17" s="117" t="s">
        <v>50</v>
      </c>
      <c r="G17" s="117" t="s">
        <v>49</v>
      </c>
      <c r="H17" s="117" t="s">
        <v>91</v>
      </c>
      <c r="I17" s="117" t="s">
        <v>412</v>
      </c>
      <c r="J17" s="18">
        <f>VLOOKUP(B17,'DIEM LT'!$B$9:$F$734,4,0)</f>
        <v>6.25</v>
      </c>
      <c r="K17" s="18">
        <f>VLOOKUP(B17,'DIEM TH'!$C$17:$M$88,9,0)</f>
        <v>8</v>
      </c>
      <c r="L17" s="83" t="str">
        <f t="shared" si="0"/>
        <v>Đạt</v>
      </c>
      <c r="M17" s="83"/>
    </row>
    <row r="18" spans="1:13" s="16" customFormat="1" ht="20.100000000000001" customHeight="1">
      <c r="A18" s="155">
        <v>9</v>
      </c>
      <c r="B18" s="117" t="s">
        <v>256</v>
      </c>
      <c r="C18" s="118" t="s">
        <v>148</v>
      </c>
      <c r="D18" s="118" t="s">
        <v>413</v>
      </c>
      <c r="E18" s="117" t="s">
        <v>147</v>
      </c>
      <c r="F18" s="117" t="s">
        <v>50</v>
      </c>
      <c r="G18" s="117" t="s">
        <v>132</v>
      </c>
      <c r="H18" s="117" t="s">
        <v>91</v>
      </c>
      <c r="I18" s="117" t="s">
        <v>414</v>
      </c>
      <c r="J18" s="18">
        <f>VLOOKUP(B18,'DIEM LT'!$B$9:$F$734,4,0)</f>
        <v>5</v>
      </c>
      <c r="K18" s="18">
        <f>VLOOKUP(B18,'DIEM TH'!$C$17:$M$88,9,0)</f>
        <v>8.5</v>
      </c>
      <c r="L18" s="83" t="str">
        <f t="shared" si="0"/>
        <v>Đạt</v>
      </c>
      <c r="M18" s="83"/>
    </row>
    <row r="19" spans="1:13" s="16" customFormat="1" ht="20.100000000000001" customHeight="1">
      <c r="A19" s="155">
        <v>10</v>
      </c>
      <c r="B19" s="117" t="s">
        <v>310</v>
      </c>
      <c r="C19" s="118" t="s">
        <v>415</v>
      </c>
      <c r="D19" s="118" t="s">
        <v>66</v>
      </c>
      <c r="E19" s="117" t="s">
        <v>416</v>
      </c>
      <c r="F19" s="117" t="s">
        <v>50</v>
      </c>
      <c r="G19" s="117" t="s">
        <v>417</v>
      </c>
      <c r="H19" s="117" t="s">
        <v>133</v>
      </c>
      <c r="I19" s="117" t="s">
        <v>418</v>
      </c>
      <c r="J19" s="18">
        <f>VLOOKUP(B19,'DIEM LT'!$B$9:$F$734,4,0)</f>
        <v>3.75</v>
      </c>
      <c r="K19" s="18">
        <f>VLOOKUP(B19,'DIEM TH'!$C$17:$M$88,9,0)</f>
        <v>3.5</v>
      </c>
      <c r="L19" s="83" t="str">
        <f t="shared" si="0"/>
        <v>Không đạt</v>
      </c>
      <c r="M19" s="83"/>
    </row>
    <row r="20" spans="1:13" s="16" customFormat="1" ht="20.100000000000001" customHeight="1">
      <c r="A20" s="155">
        <v>11</v>
      </c>
      <c r="B20" s="117" t="s">
        <v>258</v>
      </c>
      <c r="C20" s="118" t="s">
        <v>419</v>
      </c>
      <c r="D20" s="118" t="s">
        <v>66</v>
      </c>
      <c r="E20" s="117" t="s">
        <v>420</v>
      </c>
      <c r="F20" s="117" t="s">
        <v>50</v>
      </c>
      <c r="G20" s="117" t="s">
        <v>141</v>
      </c>
      <c r="H20" s="117" t="s">
        <v>54</v>
      </c>
      <c r="I20" s="117" t="s">
        <v>421</v>
      </c>
      <c r="J20" s="18">
        <f>VLOOKUP(B20,'DIEM LT'!$B$9:$F$734,4,0)</f>
        <v>5.5</v>
      </c>
      <c r="K20" s="18">
        <f>VLOOKUP(B20,'DIEM TH'!$C$17:$M$88,9,0)</f>
        <v>6.75</v>
      </c>
      <c r="L20" s="83" t="str">
        <f t="shared" si="0"/>
        <v>Đạt</v>
      </c>
      <c r="M20" s="83"/>
    </row>
    <row r="21" spans="1:13" s="16" customFormat="1" ht="20.100000000000001" customHeight="1">
      <c r="A21" s="155">
        <v>12</v>
      </c>
      <c r="B21" s="117" t="s">
        <v>260</v>
      </c>
      <c r="C21" s="118" t="s">
        <v>422</v>
      </c>
      <c r="D21" s="118" t="s">
        <v>73</v>
      </c>
      <c r="E21" s="117" t="s">
        <v>423</v>
      </c>
      <c r="F21" s="117" t="s">
        <v>47</v>
      </c>
      <c r="G21" s="117" t="s">
        <v>49</v>
      </c>
      <c r="H21" s="117" t="s">
        <v>92</v>
      </c>
      <c r="I21" s="117" t="s">
        <v>424</v>
      </c>
      <c r="J21" s="18">
        <f>VLOOKUP(B21,'DIEM LT'!$B$9:$F$734,4,0)</f>
        <v>7</v>
      </c>
      <c r="K21" s="18">
        <f>VLOOKUP(B21,'DIEM TH'!$C$17:$M$88,9,0)</f>
        <v>8</v>
      </c>
      <c r="L21" s="83" t="str">
        <f t="shared" si="0"/>
        <v>Đạt</v>
      </c>
      <c r="M21" s="83"/>
    </row>
    <row r="22" spans="1:13" s="16" customFormat="1" ht="20.100000000000001" customHeight="1">
      <c r="A22" s="155">
        <v>13</v>
      </c>
      <c r="B22" s="117" t="s">
        <v>262</v>
      </c>
      <c r="C22" s="118" t="s">
        <v>124</v>
      </c>
      <c r="D22" s="118" t="s">
        <v>71</v>
      </c>
      <c r="E22" s="117" t="s">
        <v>425</v>
      </c>
      <c r="F22" s="117" t="s">
        <v>47</v>
      </c>
      <c r="G22" s="117" t="s">
        <v>49</v>
      </c>
      <c r="H22" s="117" t="s">
        <v>48</v>
      </c>
      <c r="I22" s="117" t="s">
        <v>398</v>
      </c>
      <c r="J22" s="18">
        <f>VLOOKUP(B22,'DIEM LT'!$B$9:$F$734,4,0)</f>
        <v>6</v>
      </c>
      <c r="K22" s="18">
        <f>VLOOKUP(B22,'DIEM TH'!$C$17:$M$88,9,0)</f>
        <v>9.5</v>
      </c>
      <c r="L22" s="83" t="str">
        <f t="shared" si="0"/>
        <v>Đạt</v>
      </c>
      <c r="M22" s="83"/>
    </row>
    <row r="23" spans="1:13" s="16" customFormat="1" ht="20.100000000000001" customHeight="1">
      <c r="A23" s="155">
        <v>14</v>
      </c>
      <c r="B23" s="117" t="s">
        <v>264</v>
      </c>
      <c r="C23" s="118" t="s">
        <v>426</v>
      </c>
      <c r="D23" s="118" t="s">
        <v>427</v>
      </c>
      <c r="E23" s="117" t="s">
        <v>428</v>
      </c>
      <c r="F23" s="117" t="s">
        <v>47</v>
      </c>
      <c r="G23" s="117" t="s">
        <v>81</v>
      </c>
      <c r="H23" s="117" t="s">
        <v>82</v>
      </c>
      <c r="I23" s="117" t="s">
        <v>424</v>
      </c>
      <c r="J23" s="18">
        <f>VLOOKUP(B23,'DIEM LT'!$B$9:$F$734,4,0)</f>
        <v>6</v>
      </c>
      <c r="K23" s="18">
        <f>VLOOKUP(B23,'DIEM TH'!$C$17:$M$88,9,0)</f>
        <v>7</v>
      </c>
      <c r="L23" s="83" t="str">
        <f t="shared" si="0"/>
        <v>Đạt</v>
      </c>
      <c r="M23" s="83"/>
    </row>
    <row r="24" spans="1:13" s="16" customFormat="1" ht="20.100000000000001" customHeight="1">
      <c r="A24" s="155">
        <v>15</v>
      </c>
      <c r="B24" s="117" t="s">
        <v>266</v>
      </c>
      <c r="C24" s="118" t="s">
        <v>429</v>
      </c>
      <c r="D24" s="118" t="s">
        <v>427</v>
      </c>
      <c r="E24" s="117" t="s">
        <v>430</v>
      </c>
      <c r="F24" s="117" t="s">
        <v>50</v>
      </c>
      <c r="G24" s="117" t="s">
        <v>49</v>
      </c>
      <c r="H24" s="117" t="s">
        <v>98</v>
      </c>
      <c r="I24" s="117" t="s">
        <v>431</v>
      </c>
      <c r="J24" s="18">
        <f>VLOOKUP(B24,'DIEM LT'!$B$9:$F$734,4,0)</f>
        <v>4.25</v>
      </c>
      <c r="K24" s="18">
        <f>VLOOKUP(B24,'DIEM TH'!$C$17:$M$88,9,0)</f>
        <v>6.25</v>
      </c>
      <c r="L24" s="83" t="str">
        <f t="shared" si="0"/>
        <v>Không đạt</v>
      </c>
      <c r="M24" s="83"/>
    </row>
    <row r="25" spans="1:13" s="16" customFormat="1" ht="20.100000000000001" customHeight="1">
      <c r="A25" s="155">
        <v>16</v>
      </c>
      <c r="B25" s="117" t="s">
        <v>268</v>
      </c>
      <c r="C25" s="118" t="s">
        <v>432</v>
      </c>
      <c r="D25" s="118" t="s">
        <v>111</v>
      </c>
      <c r="E25" s="117" t="s">
        <v>433</v>
      </c>
      <c r="F25" s="117" t="s">
        <v>47</v>
      </c>
      <c r="G25" s="117" t="s">
        <v>81</v>
      </c>
      <c r="H25" s="117" t="s">
        <v>122</v>
      </c>
      <c r="I25" s="117" t="s">
        <v>434</v>
      </c>
      <c r="J25" s="18">
        <f>VLOOKUP(B25,'DIEM LT'!$B$9:$F$734,4,0)</f>
        <v>6.25</v>
      </c>
      <c r="K25" s="18">
        <f>VLOOKUP(B25,'DIEM TH'!$C$17:$M$88,9,0)</f>
        <v>5.5</v>
      </c>
      <c r="L25" s="83" t="str">
        <f t="shared" si="0"/>
        <v>Đạt</v>
      </c>
      <c r="M25" s="83"/>
    </row>
    <row r="26" spans="1:13" s="16" customFormat="1" ht="20.100000000000001" customHeight="1">
      <c r="A26" s="155">
        <v>17</v>
      </c>
      <c r="B26" s="117" t="s">
        <v>270</v>
      </c>
      <c r="C26" s="118" t="s">
        <v>435</v>
      </c>
      <c r="D26" s="118" t="s">
        <v>125</v>
      </c>
      <c r="E26" s="117" t="s">
        <v>436</v>
      </c>
      <c r="F26" s="117" t="s">
        <v>50</v>
      </c>
      <c r="G26" s="117" t="s">
        <v>49</v>
      </c>
      <c r="H26" s="117" t="s">
        <v>96</v>
      </c>
      <c r="I26" s="117" t="s">
        <v>437</v>
      </c>
      <c r="J26" s="18">
        <f>VLOOKUP(B26,'DIEM LT'!$B$9:$F$734,4,0)</f>
        <v>6</v>
      </c>
      <c r="K26" s="18">
        <f>VLOOKUP(B26,'DIEM TH'!$C$17:$M$88,9,0)</f>
        <v>9.25</v>
      </c>
      <c r="L26" s="83" t="str">
        <f t="shared" si="0"/>
        <v>Đạt</v>
      </c>
      <c r="M26" s="83"/>
    </row>
    <row r="27" spans="1:13" s="16" customFormat="1" ht="20.100000000000001" customHeight="1">
      <c r="A27" s="155">
        <v>18</v>
      </c>
      <c r="B27" s="117" t="s">
        <v>272</v>
      </c>
      <c r="C27" s="118" t="s">
        <v>139</v>
      </c>
      <c r="D27" s="118" t="s">
        <v>438</v>
      </c>
      <c r="E27" s="117" t="s">
        <v>439</v>
      </c>
      <c r="F27" s="117" t="s">
        <v>47</v>
      </c>
      <c r="G27" s="117" t="s">
        <v>49</v>
      </c>
      <c r="H27" s="117" t="s">
        <v>48</v>
      </c>
      <c r="I27" s="117" t="s">
        <v>440</v>
      </c>
      <c r="J27" s="18">
        <f>VLOOKUP(B27,'DIEM LT'!$B$9:$F$734,4,0)</f>
        <v>6</v>
      </c>
      <c r="K27" s="18">
        <f>VLOOKUP(B27,'DIEM TH'!$C$17:$M$88,9,0)</f>
        <v>5</v>
      </c>
      <c r="L27" s="83" t="str">
        <f t="shared" si="0"/>
        <v>Đạt</v>
      </c>
      <c r="M27" s="83"/>
    </row>
    <row r="28" spans="1:13" s="16" customFormat="1" ht="20.100000000000001" customHeight="1">
      <c r="A28" s="155">
        <v>19</v>
      </c>
      <c r="B28" s="117" t="s">
        <v>274</v>
      </c>
      <c r="C28" s="118" t="s">
        <v>441</v>
      </c>
      <c r="D28" s="118" t="s">
        <v>99</v>
      </c>
      <c r="E28" s="117" t="s">
        <v>442</v>
      </c>
      <c r="F28" s="117" t="s">
        <v>50</v>
      </c>
      <c r="G28" s="117" t="s">
        <v>49</v>
      </c>
      <c r="H28" s="117" t="s">
        <v>96</v>
      </c>
      <c r="I28" s="117" t="s">
        <v>398</v>
      </c>
      <c r="J28" s="18">
        <f>VLOOKUP(B28,'DIEM LT'!$B$9:$F$734,4,0)</f>
        <v>6.75</v>
      </c>
      <c r="K28" s="18">
        <f>VLOOKUP(B28,'DIEM TH'!$C$17:$M$88,9,0)</f>
        <v>8.75</v>
      </c>
      <c r="L28" s="83" t="str">
        <f t="shared" si="0"/>
        <v>Đạt</v>
      </c>
      <c r="M28" s="83"/>
    </row>
    <row r="29" spans="1:13" s="16" customFormat="1" ht="20.100000000000001" customHeight="1">
      <c r="A29" s="155">
        <v>20</v>
      </c>
      <c r="B29" s="117" t="s">
        <v>276</v>
      </c>
      <c r="C29" s="118" t="s">
        <v>443</v>
      </c>
      <c r="D29" s="118" t="s">
        <v>99</v>
      </c>
      <c r="E29" s="117" t="s">
        <v>444</v>
      </c>
      <c r="F29" s="117" t="s">
        <v>50</v>
      </c>
      <c r="G29" s="117" t="s">
        <v>52</v>
      </c>
      <c r="H29" s="117" t="s">
        <v>48</v>
      </c>
      <c r="I29" s="117" t="s">
        <v>445</v>
      </c>
      <c r="J29" s="18">
        <f>VLOOKUP(B29,'DIEM LT'!$B$9:$F$734,4,0)</f>
        <v>5</v>
      </c>
      <c r="K29" s="18">
        <f>VLOOKUP(B29,'DIEM TH'!$C$17:$M$88,9,0)</f>
        <v>6.5</v>
      </c>
      <c r="L29" s="83" t="str">
        <f t="shared" si="0"/>
        <v>Đạt</v>
      </c>
      <c r="M29" s="83"/>
    </row>
    <row r="30" spans="1:13" s="16" customFormat="1" ht="20.100000000000001" customHeight="1">
      <c r="A30" s="155">
        <v>21</v>
      </c>
      <c r="B30" s="117" t="s">
        <v>278</v>
      </c>
      <c r="C30" s="118" t="s">
        <v>446</v>
      </c>
      <c r="D30" s="118" t="s">
        <v>99</v>
      </c>
      <c r="E30" s="117" t="s">
        <v>447</v>
      </c>
      <c r="F30" s="117" t="s">
        <v>50</v>
      </c>
      <c r="G30" s="117" t="s">
        <v>52</v>
      </c>
      <c r="H30" s="117" t="s">
        <v>54</v>
      </c>
      <c r="I30" s="117" t="s">
        <v>448</v>
      </c>
      <c r="J30" s="18">
        <f>VLOOKUP(B30,'DIEM LT'!$B$9:$F$734,4,0)</f>
        <v>6.25</v>
      </c>
      <c r="K30" s="18">
        <f>VLOOKUP(B30,'DIEM TH'!$C$17:$M$88,9,0)</f>
        <v>10</v>
      </c>
      <c r="L30" s="83" t="str">
        <f t="shared" si="0"/>
        <v>Đạt</v>
      </c>
      <c r="M30" s="83"/>
    </row>
    <row r="31" spans="1:13" s="16" customFormat="1" ht="20.100000000000001" customHeight="1">
      <c r="A31" s="155">
        <v>22</v>
      </c>
      <c r="B31" s="117" t="s">
        <v>280</v>
      </c>
      <c r="C31" s="118" t="s">
        <v>449</v>
      </c>
      <c r="D31" s="118" t="s">
        <v>55</v>
      </c>
      <c r="E31" s="117" t="s">
        <v>450</v>
      </c>
      <c r="F31" s="117" t="s">
        <v>47</v>
      </c>
      <c r="G31" s="117" t="s">
        <v>81</v>
      </c>
      <c r="H31" s="117" t="s">
        <v>54</v>
      </c>
      <c r="I31" s="117" t="s">
        <v>437</v>
      </c>
      <c r="J31" s="18">
        <f>VLOOKUP(B31,'DIEM LT'!$B$9:$F$734,4,0)</f>
        <v>6.5</v>
      </c>
      <c r="K31" s="18">
        <f>VLOOKUP(B31,'DIEM TH'!$C$17:$M$88,9,0)</f>
        <v>10</v>
      </c>
      <c r="L31" s="83" t="str">
        <f t="shared" si="0"/>
        <v>Đạt</v>
      </c>
      <c r="M31" s="83"/>
    </row>
    <row r="32" spans="1:13" s="16" customFormat="1" ht="20.100000000000001" customHeight="1">
      <c r="A32" s="155">
        <v>23</v>
      </c>
      <c r="B32" s="117" t="s">
        <v>282</v>
      </c>
      <c r="C32" s="118" t="s">
        <v>451</v>
      </c>
      <c r="D32" s="118" t="s">
        <v>70</v>
      </c>
      <c r="E32" s="117" t="s">
        <v>452</v>
      </c>
      <c r="F32" s="117" t="s">
        <v>47</v>
      </c>
      <c r="G32" s="117" t="s">
        <v>49</v>
      </c>
      <c r="H32" s="117" t="s">
        <v>48</v>
      </c>
      <c r="I32" s="117" t="s">
        <v>412</v>
      </c>
      <c r="J32" s="18">
        <f>VLOOKUP(B32,'DIEM LT'!$B$9:$F$734,4,0)</f>
        <v>7</v>
      </c>
      <c r="K32" s="18">
        <f>VLOOKUP(B32,'DIEM TH'!$C$17:$M$88,9,0)</f>
        <v>9.75</v>
      </c>
      <c r="L32" s="83" t="str">
        <f t="shared" si="0"/>
        <v>Đạt</v>
      </c>
      <c r="M32" s="83"/>
    </row>
    <row r="33" spans="1:13" s="16" customFormat="1" ht="20.100000000000001" customHeight="1">
      <c r="A33" s="155">
        <v>24</v>
      </c>
      <c r="B33" s="117" t="s">
        <v>284</v>
      </c>
      <c r="C33" s="118" t="s">
        <v>453</v>
      </c>
      <c r="D33" s="118" t="s">
        <v>454</v>
      </c>
      <c r="E33" s="117" t="s">
        <v>455</v>
      </c>
      <c r="F33" s="117" t="s">
        <v>50</v>
      </c>
      <c r="G33" s="117" t="s">
        <v>49</v>
      </c>
      <c r="H33" s="117" t="s">
        <v>113</v>
      </c>
      <c r="I33" s="117" t="s">
        <v>456</v>
      </c>
      <c r="J33" s="18">
        <f>VLOOKUP(B33,'DIEM LT'!$B$9:$F$734,4,0)</f>
        <v>6</v>
      </c>
      <c r="K33" s="18">
        <f>VLOOKUP(B33,'DIEM TH'!$C$17:$M$88,9,0)</f>
        <v>4.5</v>
      </c>
      <c r="L33" s="83" t="str">
        <f t="shared" si="0"/>
        <v>Không đạt</v>
      </c>
      <c r="M33" s="83"/>
    </row>
    <row r="34" spans="1:13" s="16" customFormat="1" ht="20.100000000000001" customHeight="1">
      <c r="A34" s="155">
        <v>25</v>
      </c>
      <c r="B34" s="117" t="s">
        <v>286</v>
      </c>
      <c r="C34" s="118" t="s">
        <v>457</v>
      </c>
      <c r="D34" s="118" t="s">
        <v>67</v>
      </c>
      <c r="E34" s="117" t="s">
        <v>458</v>
      </c>
      <c r="F34" s="117" t="s">
        <v>50</v>
      </c>
      <c r="G34" s="117" t="s">
        <v>52</v>
      </c>
      <c r="H34" s="117" t="s">
        <v>54</v>
      </c>
      <c r="I34" s="117" t="s">
        <v>459</v>
      </c>
      <c r="J34" s="18">
        <f>VLOOKUP(B34,'DIEM LT'!$B$9:$F$734,4,0)</f>
        <v>4</v>
      </c>
      <c r="K34" s="18">
        <f>VLOOKUP(B34,'DIEM TH'!$C$17:$M$88,9,0)</f>
        <v>1.75</v>
      </c>
      <c r="L34" s="83" t="str">
        <f t="shared" si="0"/>
        <v>Không đạt</v>
      </c>
      <c r="M34" s="83"/>
    </row>
    <row r="35" spans="1:13" s="16" customFormat="1" ht="20.100000000000001" customHeight="1">
      <c r="A35" s="155">
        <v>26</v>
      </c>
      <c r="B35" s="117" t="s">
        <v>288</v>
      </c>
      <c r="C35" s="118" t="s">
        <v>460</v>
      </c>
      <c r="D35" s="118" t="s">
        <v>67</v>
      </c>
      <c r="E35" s="117" t="s">
        <v>461</v>
      </c>
      <c r="F35" s="117" t="s">
        <v>50</v>
      </c>
      <c r="G35" s="117" t="s">
        <v>52</v>
      </c>
      <c r="H35" s="117" t="s">
        <v>80</v>
      </c>
      <c r="I35" s="117" t="s">
        <v>130</v>
      </c>
      <c r="J35" s="18">
        <f>VLOOKUP(B35,'DIEM LT'!$B$9:$F$734,4,0)</f>
        <v>4</v>
      </c>
      <c r="K35" s="18">
        <f>VLOOKUP(B35,'DIEM TH'!$C$17:$M$88,9,0)</f>
        <v>4.5</v>
      </c>
      <c r="L35" s="83" t="str">
        <f t="shared" si="0"/>
        <v>Không đạt</v>
      </c>
      <c r="M35" s="83"/>
    </row>
    <row r="36" spans="1:13" s="16" customFormat="1" ht="20.100000000000001" customHeight="1">
      <c r="A36" s="155">
        <v>27</v>
      </c>
      <c r="B36" s="117" t="s">
        <v>290</v>
      </c>
      <c r="C36" s="118" t="s">
        <v>462</v>
      </c>
      <c r="D36" s="118" t="s">
        <v>74</v>
      </c>
      <c r="E36" s="117" t="s">
        <v>463</v>
      </c>
      <c r="F36" s="117" t="s">
        <v>47</v>
      </c>
      <c r="G36" s="117" t="s">
        <v>49</v>
      </c>
      <c r="H36" s="117" t="s">
        <v>134</v>
      </c>
      <c r="I36" s="117" t="s">
        <v>409</v>
      </c>
      <c r="J36" s="18">
        <f>VLOOKUP(B36,'DIEM LT'!$B$9:$F$734,4,0)</f>
        <v>5.25</v>
      </c>
      <c r="K36" s="18">
        <f>VLOOKUP(B36,'DIEM TH'!$C$17:$M$88,9,0)</f>
        <v>7.25</v>
      </c>
      <c r="L36" s="83" t="str">
        <f t="shared" si="0"/>
        <v>Đạt</v>
      </c>
      <c r="M36" s="83"/>
    </row>
    <row r="37" spans="1:13" s="16" customFormat="1" ht="20.100000000000001" customHeight="1">
      <c r="A37" s="155">
        <v>28</v>
      </c>
      <c r="B37" s="117" t="s">
        <v>292</v>
      </c>
      <c r="C37" s="118" t="s">
        <v>464</v>
      </c>
      <c r="D37" s="118" t="s">
        <v>115</v>
      </c>
      <c r="E37" s="117" t="s">
        <v>465</v>
      </c>
      <c r="F37" s="117" t="s">
        <v>47</v>
      </c>
      <c r="G37" s="117" t="s">
        <v>51</v>
      </c>
      <c r="H37" s="117" t="s">
        <v>80</v>
      </c>
      <c r="I37" s="117" t="s">
        <v>418</v>
      </c>
      <c r="J37" s="18">
        <f>VLOOKUP(B37,'DIEM LT'!$B$9:$F$734,4,0)</f>
        <v>4.25</v>
      </c>
      <c r="K37" s="18">
        <f>VLOOKUP(B37,'DIEM TH'!$C$17:$M$88,9,0)</f>
        <v>5.75</v>
      </c>
      <c r="L37" s="83" t="str">
        <f t="shared" si="0"/>
        <v>Không đạt</v>
      </c>
      <c r="M37" s="83"/>
    </row>
    <row r="38" spans="1:13" s="16" customFormat="1" ht="20.100000000000001" customHeight="1">
      <c r="A38" s="155">
        <v>29</v>
      </c>
      <c r="B38" s="117" t="s">
        <v>294</v>
      </c>
      <c r="C38" s="118" t="s">
        <v>131</v>
      </c>
      <c r="D38" s="118" t="s">
        <v>102</v>
      </c>
      <c r="E38" s="117" t="s">
        <v>466</v>
      </c>
      <c r="F38" s="117" t="s">
        <v>50</v>
      </c>
      <c r="G38" s="117" t="s">
        <v>49</v>
      </c>
      <c r="H38" s="117" t="s">
        <v>88</v>
      </c>
      <c r="I38" s="117" t="s">
        <v>434</v>
      </c>
      <c r="J38" s="18">
        <f>VLOOKUP(B38,'DIEM LT'!$B$9:$F$734,4,0)</f>
        <v>6</v>
      </c>
      <c r="K38" s="18">
        <f>VLOOKUP(B38,'DIEM TH'!$C$17:$M$88,9,0)</f>
        <v>8</v>
      </c>
      <c r="L38" s="83" t="str">
        <f t="shared" si="0"/>
        <v>Đạt</v>
      </c>
      <c r="M38" s="83"/>
    </row>
    <row r="39" spans="1:13" s="16" customFormat="1" ht="20.100000000000001" customHeight="1">
      <c r="A39" s="155">
        <v>30</v>
      </c>
      <c r="B39" s="117" t="s">
        <v>296</v>
      </c>
      <c r="C39" s="118" t="s">
        <v>109</v>
      </c>
      <c r="D39" s="118" t="s">
        <v>467</v>
      </c>
      <c r="E39" s="117" t="s">
        <v>468</v>
      </c>
      <c r="F39" s="117" t="s">
        <v>50</v>
      </c>
      <c r="G39" s="117" t="s">
        <v>52</v>
      </c>
      <c r="H39" s="117" t="s">
        <v>48</v>
      </c>
      <c r="I39" s="117" t="s">
        <v>437</v>
      </c>
      <c r="J39" s="18">
        <f>VLOOKUP(B39,'DIEM LT'!$B$9:$F$734,4,0)</f>
        <v>4.75</v>
      </c>
      <c r="K39" s="18">
        <f>VLOOKUP(B39,'DIEM TH'!$C$17:$M$88,9,0)</f>
        <v>6</v>
      </c>
      <c r="L39" s="83" t="str">
        <f t="shared" si="0"/>
        <v>Không đạt</v>
      </c>
      <c r="M39" s="83"/>
    </row>
    <row r="40" spans="1:13" s="16" customFormat="1" ht="20.100000000000001" customHeight="1">
      <c r="A40" s="155">
        <v>31</v>
      </c>
      <c r="B40" s="117" t="s">
        <v>298</v>
      </c>
      <c r="C40" s="118" t="s">
        <v>77</v>
      </c>
      <c r="D40" s="118" t="s">
        <v>107</v>
      </c>
      <c r="E40" s="117" t="s">
        <v>469</v>
      </c>
      <c r="F40" s="117" t="s">
        <v>50</v>
      </c>
      <c r="G40" s="117" t="s">
        <v>49</v>
      </c>
      <c r="H40" s="117" t="s">
        <v>48</v>
      </c>
      <c r="I40" s="117" t="s">
        <v>409</v>
      </c>
      <c r="J40" s="18">
        <f>VLOOKUP(B40,'DIEM LT'!$B$9:$F$734,4,0)</f>
        <v>6</v>
      </c>
      <c r="K40" s="18">
        <f>VLOOKUP(B40,'DIEM TH'!$C$17:$M$88,9,0)</f>
        <v>8.25</v>
      </c>
      <c r="L40" s="83" t="str">
        <f t="shared" si="0"/>
        <v>Đạt</v>
      </c>
      <c r="M40" s="83"/>
    </row>
    <row r="41" spans="1:13" s="16" customFormat="1" ht="20.100000000000001" customHeight="1">
      <c r="A41" s="155">
        <v>32</v>
      </c>
      <c r="B41" s="117" t="s">
        <v>300</v>
      </c>
      <c r="C41" s="118" t="s">
        <v>470</v>
      </c>
      <c r="D41" s="118" t="s">
        <v>50</v>
      </c>
      <c r="E41" s="117" t="s">
        <v>471</v>
      </c>
      <c r="F41" s="117" t="s">
        <v>47</v>
      </c>
      <c r="G41" s="117" t="s">
        <v>49</v>
      </c>
      <c r="H41" s="117" t="s">
        <v>82</v>
      </c>
      <c r="I41" s="117" t="s">
        <v>424</v>
      </c>
      <c r="J41" s="18">
        <f>VLOOKUP(B41,'DIEM LT'!$B$9:$F$734,4,0)</f>
        <v>7.25</v>
      </c>
      <c r="K41" s="18">
        <f>VLOOKUP(B41,'DIEM TH'!$C$17:$M$88,9,0)</f>
        <v>9.75</v>
      </c>
      <c r="L41" s="83" t="str">
        <f t="shared" si="0"/>
        <v>Đạt</v>
      </c>
      <c r="M41" s="83"/>
    </row>
    <row r="42" spans="1:13" s="16" customFormat="1" ht="20.100000000000001" customHeight="1">
      <c r="A42" s="155">
        <v>33</v>
      </c>
      <c r="B42" s="117" t="s">
        <v>302</v>
      </c>
      <c r="C42" s="118" t="s">
        <v>472</v>
      </c>
      <c r="D42" s="118" t="s">
        <v>473</v>
      </c>
      <c r="E42" s="117" t="s">
        <v>474</v>
      </c>
      <c r="F42" s="117" t="s">
        <v>50</v>
      </c>
      <c r="G42" s="117" t="s">
        <v>52</v>
      </c>
      <c r="H42" s="117" t="s">
        <v>91</v>
      </c>
      <c r="I42" s="117" t="s">
        <v>401</v>
      </c>
      <c r="J42" s="18">
        <f>VLOOKUP(B42,'DIEM LT'!$B$9:$F$734,4,0)</f>
        <v>4</v>
      </c>
      <c r="K42" s="18">
        <f>VLOOKUP(B42,'DIEM TH'!$C$17:$M$88,9,0)</f>
        <v>4.25</v>
      </c>
      <c r="L42" s="83" t="str">
        <f t="shared" si="0"/>
        <v>Không đạt</v>
      </c>
      <c r="M42" s="83"/>
    </row>
    <row r="43" spans="1:13" s="16" customFormat="1" ht="20.100000000000001" customHeight="1">
      <c r="A43" s="155">
        <v>34</v>
      </c>
      <c r="B43" s="117" t="s">
        <v>304</v>
      </c>
      <c r="C43" s="118" t="s">
        <v>475</v>
      </c>
      <c r="D43" s="118" t="s">
        <v>473</v>
      </c>
      <c r="E43" s="117" t="s">
        <v>476</v>
      </c>
      <c r="F43" s="117" t="s">
        <v>47</v>
      </c>
      <c r="G43" s="117" t="s">
        <v>49</v>
      </c>
      <c r="H43" s="117" t="s">
        <v>117</v>
      </c>
      <c r="I43" s="117" t="s">
        <v>409</v>
      </c>
      <c r="J43" s="18">
        <f>VLOOKUP(B43,'DIEM LT'!$B$9:$F$734,4,0)</f>
        <v>6</v>
      </c>
      <c r="K43" s="18">
        <f>VLOOKUP(B43,'DIEM TH'!$C$17:$M$88,9,0)</f>
        <v>5</v>
      </c>
      <c r="L43" s="83" t="str">
        <f t="shared" si="0"/>
        <v>Đạt</v>
      </c>
      <c r="M43" s="83"/>
    </row>
    <row r="44" spans="1:13" s="16" customFormat="1" ht="20.100000000000001" customHeight="1">
      <c r="A44" s="155">
        <v>35</v>
      </c>
      <c r="B44" s="117" t="s">
        <v>306</v>
      </c>
      <c r="C44" s="118" t="s">
        <v>53</v>
      </c>
      <c r="D44" s="118" t="s">
        <v>473</v>
      </c>
      <c r="E44" s="117" t="s">
        <v>477</v>
      </c>
      <c r="F44" s="117" t="s">
        <v>47</v>
      </c>
      <c r="G44" s="117" t="s">
        <v>49</v>
      </c>
      <c r="H44" s="117" t="s">
        <v>48</v>
      </c>
      <c r="I44" s="117" t="s">
        <v>401</v>
      </c>
      <c r="J44" s="18">
        <f>VLOOKUP(B44,'DIEM LT'!$B$9:$F$734,4,0)</f>
        <v>6</v>
      </c>
      <c r="K44" s="18">
        <f>VLOOKUP(B44,'DIEM TH'!$C$17:$M$88,9,0)</f>
        <v>8.25</v>
      </c>
      <c r="L44" s="83" t="str">
        <f t="shared" si="0"/>
        <v>Đạt</v>
      </c>
      <c r="M44" s="83"/>
    </row>
    <row r="45" spans="1:13" s="16" customFormat="1" ht="20.100000000000001" customHeight="1">
      <c r="A45" s="155">
        <v>36</v>
      </c>
      <c r="B45" s="117" t="s">
        <v>312</v>
      </c>
      <c r="C45" s="118" t="s">
        <v>478</v>
      </c>
      <c r="D45" s="118" t="s">
        <v>479</v>
      </c>
      <c r="E45" s="117" t="s">
        <v>480</v>
      </c>
      <c r="F45" s="117" t="s">
        <v>50</v>
      </c>
      <c r="G45" s="117" t="s">
        <v>49</v>
      </c>
      <c r="H45" s="117" t="s">
        <v>48</v>
      </c>
      <c r="I45" s="117" t="s">
        <v>440</v>
      </c>
      <c r="J45" s="18">
        <f>VLOOKUP(B45,'DIEM LT'!$B$9:$F$734,4,0)</f>
        <v>5.75</v>
      </c>
      <c r="K45" s="18">
        <f>VLOOKUP(B45,'DIEM TH'!$C$17:$M$88,9,0)</f>
        <v>4</v>
      </c>
      <c r="L45" s="83" t="str">
        <f t="shared" si="0"/>
        <v>Không đạt</v>
      </c>
      <c r="M45" s="83"/>
    </row>
    <row r="46" spans="1:13" s="16" customFormat="1" ht="20.100000000000001" customHeight="1">
      <c r="A46" s="155">
        <v>37</v>
      </c>
      <c r="B46" s="117" t="s">
        <v>314</v>
      </c>
      <c r="C46" s="118" t="s">
        <v>481</v>
      </c>
      <c r="D46" s="118" t="s">
        <v>479</v>
      </c>
      <c r="E46" s="117" t="s">
        <v>482</v>
      </c>
      <c r="F46" s="117" t="s">
        <v>47</v>
      </c>
      <c r="G46" s="117" t="s">
        <v>49</v>
      </c>
      <c r="H46" s="117" t="s">
        <v>128</v>
      </c>
      <c r="I46" s="117" t="s">
        <v>445</v>
      </c>
      <c r="J46" s="18">
        <f>VLOOKUP(B46,'DIEM LT'!$B$9:$F$734,4,0)</f>
        <v>4.75</v>
      </c>
      <c r="K46" s="18">
        <f>VLOOKUP(B46,'DIEM TH'!$C$17:$M$88,9,0)</f>
        <v>5</v>
      </c>
      <c r="L46" s="83" t="str">
        <f t="shared" si="0"/>
        <v>Không đạt</v>
      </c>
      <c r="M46" s="83"/>
    </row>
    <row r="47" spans="1:13" s="16" customFormat="1" ht="20.100000000000001" customHeight="1">
      <c r="A47" s="155">
        <v>38</v>
      </c>
      <c r="B47" s="117" t="s">
        <v>316</v>
      </c>
      <c r="C47" s="118" t="s">
        <v>483</v>
      </c>
      <c r="D47" s="118" t="s">
        <v>484</v>
      </c>
      <c r="E47" s="117" t="s">
        <v>485</v>
      </c>
      <c r="F47" s="117" t="s">
        <v>50</v>
      </c>
      <c r="G47" s="117" t="s">
        <v>49</v>
      </c>
      <c r="H47" s="117" t="s">
        <v>96</v>
      </c>
      <c r="I47" s="117" t="s">
        <v>486</v>
      </c>
      <c r="J47" s="18">
        <f>VLOOKUP(B47,'DIEM LT'!$B$9:$F$734,4,0)</f>
        <v>6.25</v>
      </c>
      <c r="K47" s="18">
        <f>VLOOKUP(B47,'DIEM TH'!$C$17:$M$88,9,0)</f>
        <v>7.5</v>
      </c>
      <c r="L47" s="83" t="str">
        <f t="shared" si="0"/>
        <v>Đạt</v>
      </c>
      <c r="M47" s="83"/>
    </row>
    <row r="48" spans="1:13" s="16" customFormat="1" ht="20.100000000000001" customHeight="1">
      <c r="A48" s="155">
        <v>39</v>
      </c>
      <c r="B48" s="117" t="s">
        <v>318</v>
      </c>
      <c r="C48" s="118" t="s">
        <v>487</v>
      </c>
      <c r="D48" s="118" t="s">
        <v>118</v>
      </c>
      <c r="E48" s="117" t="s">
        <v>488</v>
      </c>
      <c r="F48" s="117" t="s">
        <v>47</v>
      </c>
      <c r="G48" s="117" t="s">
        <v>49</v>
      </c>
      <c r="H48" s="117" t="s">
        <v>105</v>
      </c>
      <c r="I48" s="117" t="s">
        <v>398</v>
      </c>
      <c r="J48" s="18">
        <f>VLOOKUP(B48,'DIEM LT'!$B$9:$F$734,4,0)</f>
        <v>3.25</v>
      </c>
      <c r="K48" s="18">
        <f>VLOOKUP(B48,'DIEM TH'!$C$17:$M$88,9,0)</f>
        <v>6.75</v>
      </c>
      <c r="L48" s="83" t="str">
        <f t="shared" si="0"/>
        <v>Không đạt</v>
      </c>
      <c r="M48" s="83"/>
    </row>
    <row r="49" spans="1:13" s="16" customFormat="1" ht="20.100000000000001" customHeight="1">
      <c r="A49" s="155">
        <v>40</v>
      </c>
      <c r="B49" s="117" t="s">
        <v>320</v>
      </c>
      <c r="C49" s="118" t="s">
        <v>489</v>
      </c>
      <c r="D49" s="118" t="s">
        <v>118</v>
      </c>
      <c r="E49" s="117" t="s">
        <v>490</v>
      </c>
      <c r="F49" s="117" t="s">
        <v>47</v>
      </c>
      <c r="G49" s="117" t="s">
        <v>49</v>
      </c>
      <c r="H49" s="117" t="s">
        <v>101</v>
      </c>
      <c r="I49" s="117" t="s">
        <v>401</v>
      </c>
      <c r="J49" s="18">
        <f>VLOOKUP(B49,'DIEM LT'!$B$9:$F$734,4,0)</f>
        <v>7.25</v>
      </c>
      <c r="K49" s="18">
        <f>VLOOKUP(B49,'DIEM TH'!$C$17:$M$88,9,0)</f>
        <v>9</v>
      </c>
      <c r="L49" s="83" t="str">
        <f t="shared" si="0"/>
        <v>Đạt</v>
      </c>
      <c r="M49" s="83"/>
    </row>
    <row r="50" spans="1:13" s="16" customFormat="1" ht="20.100000000000001" customHeight="1">
      <c r="A50" s="155">
        <v>41</v>
      </c>
      <c r="B50" s="117" t="s">
        <v>308</v>
      </c>
      <c r="C50" s="118" t="s">
        <v>53</v>
      </c>
      <c r="D50" s="118" t="s">
        <v>140</v>
      </c>
      <c r="E50" s="117" t="s">
        <v>491</v>
      </c>
      <c r="F50" s="117" t="s">
        <v>47</v>
      </c>
      <c r="G50" s="117" t="s">
        <v>49</v>
      </c>
      <c r="H50" s="117" t="s">
        <v>88</v>
      </c>
      <c r="I50" s="117" t="s">
        <v>424</v>
      </c>
      <c r="J50" s="18">
        <f>VLOOKUP(B50,'DIEM LT'!$B$9:$F$734,4,0)</f>
        <v>7</v>
      </c>
      <c r="K50" s="18">
        <f>VLOOKUP(B50,'DIEM TH'!$C$17:$M$88,9,0)</f>
        <v>10</v>
      </c>
      <c r="L50" s="83" t="str">
        <f t="shared" si="0"/>
        <v>Đạt</v>
      </c>
      <c r="M50" s="83"/>
    </row>
    <row r="51" spans="1:13" s="16" customFormat="1" ht="20.100000000000001" customHeight="1">
      <c r="A51" s="155">
        <v>42</v>
      </c>
      <c r="B51" s="117" t="s">
        <v>322</v>
      </c>
      <c r="C51" s="118" t="s">
        <v>492</v>
      </c>
      <c r="D51" s="118" t="s">
        <v>72</v>
      </c>
      <c r="E51" s="117" t="s">
        <v>493</v>
      </c>
      <c r="F51" s="117" t="s">
        <v>47</v>
      </c>
      <c r="G51" s="117" t="s">
        <v>49</v>
      </c>
      <c r="H51" s="117" t="s">
        <v>136</v>
      </c>
      <c r="I51" s="117" t="s">
        <v>424</v>
      </c>
      <c r="J51" s="18">
        <f>VLOOKUP(B51,'DIEM LT'!$B$9:$F$734,4,0)</f>
        <v>7</v>
      </c>
      <c r="K51" s="18">
        <f>VLOOKUP(B51,'DIEM TH'!$C$17:$M$88,9,0)</f>
        <v>8.75</v>
      </c>
      <c r="L51" s="83" t="str">
        <f t="shared" si="0"/>
        <v>Đạt</v>
      </c>
      <c r="M51" s="83"/>
    </row>
    <row r="52" spans="1:13" s="16" customFormat="1" ht="20.100000000000001" customHeight="1">
      <c r="A52" s="155">
        <v>43</v>
      </c>
      <c r="B52" s="117" t="s">
        <v>324</v>
      </c>
      <c r="C52" s="118" t="s">
        <v>494</v>
      </c>
      <c r="D52" s="118" t="s">
        <v>142</v>
      </c>
      <c r="E52" s="117" t="s">
        <v>146</v>
      </c>
      <c r="F52" s="117" t="s">
        <v>50</v>
      </c>
      <c r="G52" s="117" t="s">
        <v>49</v>
      </c>
      <c r="H52" s="117" t="s">
        <v>48</v>
      </c>
      <c r="I52" s="117" t="s">
        <v>398</v>
      </c>
      <c r="J52" s="18">
        <f>VLOOKUP(B52,'DIEM LT'!$B$9:$F$734,4,0)</f>
        <v>6</v>
      </c>
      <c r="K52" s="18">
        <f>VLOOKUP(B52,'DIEM TH'!$C$17:$M$88,9,0)</f>
        <v>10</v>
      </c>
      <c r="L52" s="83" t="str">
        <f t="shared" si="0"/>
        <v>Đạt</v>
      </c>
      <c r="M52" s="83"/>
    </row>
    <row r="53" spans="1:13" s="16" customFormat="1" ht="20.100000000000001" customHeight="1">
      <c r="A53" s="155">
        <v>44</v>
      </c>
      <c r="B53" s="117" t="s">
        <v>326</v>
      </c>
      <c r="C53" s="118" t="s">
        <v>495</v>
      </c>
      <c r="D53" s="118" t="s">
        <v>143</v>
      </c>
      <c r="E53" s="117" t="s">
        <v>425</v>
      </c>
      <c r="F53" s="117" t="s">
        <v>50</v>
      </c>
      <c r="G53" s="117" t="s">
        <v>49</v>
      </c>
      <c r="H53" s="117" t="s">
        <v>89</v>
      </c>
      <c r="I53" s="117" t="s">
        <v>437</v>
      </c>
      <c r="J53" s="18">
        <f>VLOOKUP(B53,'DIEM LT'!$B$9:$F$734,4,0)</f>
        <v>6.75</v>
      </c>
      <c r="K53" s="18">
        <f>VLOOKUP(B53,'DIEM TH'!$C$17:$M$88,9,0)</f>
        <v>7.25</v>
      </c>
      <c r="L53" s="83" t="str">
        <f t="shared" si="0"/>
        <v>Đạt</v>
      </c>
      <c r="M53" s="83"/>
    </row>
    <row r="54" spans="1:13" s="16" customFormat="1" ht="20.100000000000001" customHeight="1">
      <c r="A54" s="155">
        <v>45</v>
      </c>
      <c r="B54" s="117" t="s">
        <v>328</v>
      </c>
      <c r="C54" s="118" t="s">
        <v>53</v>
      </c>
      <c r="D54" s="118" t="s">
        <v>119</v>
      </c>
      <c r="E54" s="117" t="s">
        <v>496</v>
      </c>
      <c r="F54" s="117" t="s">
        <v>47</v>
      </c>
      <c r="G54" s="117" t="s">
        <v>49</v>
      </c>
      <c r="H54" s="117" t="s">
        <v>48</v>
      </c>
      <c r="I54" s="117" t="s">
        <v>445</v>
      </c>
      <c r="J54" s="18">
        <f>VLOOKUP(B54,'DIEM LT'!$B$9:$F$734,4,0)</f>
        <v>5.25</v>
      </c>
      <c r="K54" s="18">
        <f>VLOOKUP(B54,'DIEM TH'!$C$17:$M$88,9,0)</f>
        <v>5</v>
      </c>
      <c r="L54" s="83" t="str">
        <f t="shared" si="0"/>
        <v>Đạt</v>
      </c>
      <c r="M54" s="83"/>
    </row>
    <row r="55" spans="1:13" s="16" customFormat="1" ht="20.100000000000001" customHeight="1">
      <c r="A55" s="155">
        <v>46</v>
      </c>
      <c r="B55" s="117" t="s">
        <v>330</v>
      </c>
      <c r="C55" s="118" t="s">
        <v>497</v>
      </c>
      <c r="D55" s="118" t="s">
        <v>119</v>
      </c>
      <c r="E55" s="117" t="s">
        <v>498</v>
      </c>
      <c r="F55" s="117" t="s">
        <v>47</v>
      </c>
      <c r="G55" s="117" t="s">
        <v>49</v>
      </c>
      <c r="H55" s="117" t="s">
        <v>48</v>
      </c>
      <c r="I55" s="117" t="s">
        <v>398</v>
      </c>
      <c r="J55" s="18">
        <f>VLOOKUP(B55,'DIEM LT'!$B$9:$F$734,4,0)</f>
        <v>6.5</v>
      </c>
      <c r="K55" s="18">
        <f>VLOOKUP(B55,'DIEM TH'!$C$17:$M$88,9,0)</f>
        <v>8</v>
      </c>
      <c r="L55" s="83" t="str">
        <f t="shared" si="0"/>
        <v>Đạt</v>
      </c>
      <c r="M55" s="83"/>
    </row>
    <row r="56" spans="1:13" s="177" customFormat="1" ht="20.100000000000001" customHeight="1">
      <c r="A56" s="156">
        <v>47</v>
      </c>
      <c r="B56" s="121" t="s">
        <v>332</v>
      </c>
      <c r="C56" s="122" t="s">
        <v>499</v>
      </c>
      <c r="D56" s="122" t="s">
        <v>86</v>
      </c>
      <c r="E56" s="121" t="s">
        <v>500</v>
      </c>
      <c r="F56" s="121" t="s">
        <v>50</v>
      </c>
      <c r="G56" s="121" t="s">
        <v>52</v>
      </c>
      <c r="H56" s="121" t="s">
        <v>82</v>
      </c>
      <c r="I56" s="121" t="s">
        <v>501</v>
      </c>
      <c r="J56" s="157">
        <f>VLOOKUP(B56,'DIEM LT'!$B$9:$F$734,4,0)</f>
        <v>0</v>
      </c>
      <c r="K56" s="157">
        <f>VLOOKUP(B56,'DIEM TH'!$C$17:$M$88,9,0)</f>
        <v>0</v>
      </c>
      <c r="L56" s="176" t="str">
        <f t="shared" si="0"/>
        <v>Không đạt</v>
      </c>
      <c r="M56" s="176" t="s">
        <v>502</v>
      </c>
    </row>
    <row r="57" spans="1:13" s="16" customFormat="1" ht="20.100000000000001" customHeight="1">
      <c r="A57" s="155">
        <v>48</v>
      </c>
      <c r="B57" s="117" t="s">
        <v>335</v>
      </c>
      <c r="C57" s="118" t="s">
        <v>503</v>
      </c>
      <c r="D57" s="118" t="s">
        <v>86</v>
      </c>
      <c r="E57" s="117" t="s">
        <v>504</v>
      </c>
      <c r="F57" s="117" t="s">
        <v>50</v>
      </c>
      <c r="G57" s="117" t="s">
        <v>81</v>
      </c>
      <c r="H57" s="117" t="s">
        <v>133</v>
      </c>
      <c r="I57" s="117" t="s">
        <v>505</v>
      </c>
      <c r="J57" s="18">
        <f>VLOOKUP(B57,'DIEM LT'!$B$9:$F$734,4,0)</f>
        <v>6.25</v>
      </c>
      <c r="K57" s="18">
        <f>VLOOKUP(B57,'DIEM TH'!$C$17:$M$88,9,0)</f>
        <v>5</v>
      </c>
      <c r="L57" s="83" t="str">
        <f t="shared" si="0"/>
        <v>Đạt</v>
      </c>
      <c r="M57" s="83"/>
    </row>
    <row r="58" spans="1:13" s="16" customFormat="1" ht="20.100000000000001" customHeight="1">
      <c r="A58" s="155">
        <v>49</v>
      </c>
      <c r="B58" s="117" t="s">
        <v>337</v>
      </c>
      <c r="C58" s="118" t="s">
        <v>506</v>
      </c>
      <c r="D58" s="118" t="s">
        <v>507</v>
      </c>
      <c r="E58" s="117" t="s">
        <v>508</v>
      </c>
      <c r="F58" s="117" t="s">
        <v>47</v>
      </c>
      <c r="G58" s="117" t="s">
        <v>132</v>
      </c>
      <c r="H58" s="117" t="s">
        <v>91</v>
      </c>
      <c r="I58" s="117" t="s">
        <v>505</v>
      </c>
      <c r="J58" s="18">
        <f>VLOOKUP(B58,'DIEM LT'!$B$9:$F$734,4,0)</f>
        <v>5.5</v>
      </c>
      <c r="K58" s="18">
        <f>VLOOKUP(B58,'DIEM TH'!$C$17:$M$88,9,0)</f>
        <v>7.25</v>
      </c>
      <c r="L58" s="83" t="str">
        <f t="shared" si="0"/>
        <v>Đạt</v>
      </c>
      <c r="M58" s="83"/>
    </row>
    <row r="59" spans="1:13" s="16" customFormat="1" ht="20.100000000000001" customHeight="1">
      <c r="A59" s="155">
        <v>50</v>
      </c>
      <c r="B59" s="117" t="s">
        <v>339</v>
      </c>
      <c r="C59" s="118" t="s">
        <v>509</v>
      </c>
      <c r="D59" s="118" t="s">
        <v>90</v>
      </c>
      <c r="E59" s="117" t="s">
        <v>493</v>
      </c>
      <c r="F59" s="117" t="s">
        <v>47</v>
      </c>
      <c r="G59" s="117" t="s">
        <v>49</v>
      </c>
      <c r="H59" s="117" t="s">
        <v>88</v>
      </c>
      <c r="I59" s="117" t="s">
        <v>424</v>
      </c>
      <c r="J59" s="18">
        <f>VLOOKUP(B59,'DIEM LT'!$B$9:$F$734,4,0)</f>
        <v>5.5</v>
      </c>
      <c r="K59" s="18">
        <f>VLOOKUP(B59,'DIEM TH'!$C$17:$M$88,9,0)</f>
        <v>6.75</v>
      </c>
      <c r="L59" s="83" t="str">
        <f t="shared" si="0"/>
        <v>Đạt</v>
      </c>
      <c r="M59" s="83"/>
    </row>
    <row r="60" spans="1:13" s="16" customFormat="1" ht="20.100000000000001" customHeight="1">
      <c r="A60" s="155">
        <v>51</v>
      </c>
      <c r="B60" s="117" t="s">
        <v>341</v>
      </c>
      <c r="C60" s="118" t="s">
        <v>510</v>
      </c>
      <c r="D60" s="118" t="s">
        <v>120</v>
      </c>
      <c r="E60" s="117" t="s">
        <v>423</v>
      </c>
      <c r="F60" s="117" t="s">
        <v>50</v>
      </c>
      <c r="G60" s="117" t="s">
        <v>49</v>
      </c>
      <c r="H60" s="117" t="s">
        <v>122</v>
      </c>
      <c r="I60" s="117" t="s">
        <v>398</v>
      </c>
      <c r="J60" s="18">
        <f>VLOOKUP(B60,'DIEM LT'!$B$9:$F$734,4,0)</f>
        <v>7.5</v>
      </c>
      <c r="K60" s="18">
        <f>VLOOKUP(B60,'DIEM TH'!$C$17:$M$88,9,0)</f>
        <v>10</v>
      </c>
      <c r="L60" s="83" t="str">
        <f t="shared" si="0"/>
        <v>Đạt</v>
      </c>
      <c r="M60" s="83"/>
    </row>
    <row r="61" spans="1:13" s="16" customFormat="1" ht="20.100000000000001" customHeight="1">
      <c r="A61" s="155">
        <v>52</v>
      </c>
      <c r="B61" s="117" t="s">
        <v>343</v>
      </c>
      <c r="C61" s="118" t="s">
        <v>77</v>
      </c>
      <c r="D61" s="118" t="s">
        <v>120</v>
      </c>
      <c r="E61" s="117" t="s">
        <v>511</v>
      </c>
      <c r="F61" s="117" t="s">
        <v>50</v>
      </c>
      <c r="G61" s="117" t="s">
        <v>49</v>
      </c>
      <c r="H61" s="117" t="s">
        <v>89</v>
      </c>
      <c r="I61" s="117" t="s">
        <v>512</v>
      </c>
      <c r="J61" s="18">
        <f>VLOOKUP(B61,'DIEM LT'!$B$9:$F$734,4,0)</f>
        <v>7</v>
      </c>
      <c r="K61" s="18">
        <f>VLOOKUP(B61,'DIEM TH'!$C$17:$M$88,9,0)</f>
        <v>10</v>
      </c>
      <c r="L61" s="83" t="str">
        <f t="shared" si="0"/>
        <v>Đạt</v>
      </c>
      <c r="M61" s="83"/>
    </row>
    <row r="62" spans="1:13" s="16" customFormat="1" ht="20.100000000000001" customHeight="1">
      <c r="A62" s="155">
        <v>53</v>
      </c>
      <c r="B62" s="117" t="s">
        <v>345</v>
      </c>
      <c r="C62" s="118" t="s">
        <v>53</v>
      </c>
      <c r="D62" s="118" t="s">
        <v>513</v>
      </c>
      <c r="E62" s="117" t="s">
        <v>514</v>
      </c>
      <c r="F62" s="117" t="s">
        <v>47</v>
      </c>
      <c r="G62" s="117" t="s">
        <v>49</v>
      </c>
      <c r="H62" s="117" t="s">
        <v>48</v>
      </c>
      <c r="I62" s="117" t="s">
        <v>398</v>
      </c>
      <c r="J62" s="18">
        <f>VLOOKUP(B62,'DIEM LT'!$B$9:$F$734,4,0)</f>
        <v>4</v>
      </c>
      <c r="K62" s="18">
        <f>VLOOKUP(B62,'DIEM TH'!$C$17:$M$88,9,0)</f>
        <v>7.75</v>
      </c>
      <c r="L62" s="83" t="str">
        <f t="shared" si="0"/>
        <v>Không đạt</v>
      </c>
      <c r="M62" s="83"/>
    </row>
    <row r="63" spans="1:13" s="16" customFormat="1" ht="20.100000000000001" customHeight="1">
      <c r="A63" s="155">
        <v>54</v>
      </c>
      <c r="B63" s="117" t="s">
        <v>347</v>
      </c>
      <c r="C63" s="118" t="s">
        <v>100</v>
      </c>
      <c r="D63" s="118" t="s">
        <v>103</v>
      </c>
      <c r="E63" s="117" t="s">
        <v>452</v>
      </c>
      <c r="F63" s="117" t="s">
        <v>47</v>
      </c>
      <c r="G63" s="117" t="s">
        <v>49</v>
      </c>
      <c r="H63" s="117" t="s">
        <v>48</v>
      </c>
      <c r="I63" s="117" t="s">
        <v>424</v>
      </c>
      <c r="J63" s="18">
        <f>VLOOKUP(B63,'DIEM LT'!$B$9:$F$734,4,0)</f>
        <v>8</v>
      </c>
      <c r="K63" s="18">
        <f>VLOOKUP(B63,'DIEM TH'!$C$17:$M$88,9,0)</f>
        <v>9</v>
      </c>
      <c r="L63" s="83" t="str">
        <f t="shared" si="0"/>
        <v>Đạt</v>
      </c>
      <c r="M63" s="83"/>
    </row>
    <row r="64" spans="1:13" s="16" customFormat="1" ht="20.100000000000001" customHeight="1">
      <c r="A64" s="155">
        <v>55</v>
      </c>
      <c r="B64" s="117" t="s">
        <v>349</v>
      </c>
      <c r="C64" s="118" t="s">
        <v>515</v>
      </c>
      <c r="D64" s="118" t="s">
        <v>103</v>
      </c>
      <c r="E64" s="117" t="s">
        <v>516</v>
      </c>
      <c r="F64" s="117" t="s">
        <v>47</v>
      </c>
      <c r="G64" s="117" t="s">
        <v>52</v>
      </c>
      <c r="H64" s="117" t="s">
        <v>101</v>
      </c>
      <c r="I64" s="117" t="s">
        <v>418</v>
      </c>
      <c r="J64" s="18">
        <f>VLOOKUP(B64,'DIEM LT'!$B$9:$F$734,4,0)</f>
        <v>4</v>
      </c>
      <c r="K64" s="18">
        <f>VLOOKUP(B64,'DIEM TH'!$C$17:$M$88,9,0)</f>
        <v>5.5</v>
      </c>
      <c r="L64" s="83" t="str">
        <f t="shared" si="0"/>
        <v>Không đạt</v>
      </c>
      <c r="M64" s="83"/>
    </row>
    <row r="65" spans="1:13" s="16" customFormat="1" ht="20.100000000000001" customHeight="1">
      <c r="A65" s="155">
        <v>56</v>
      </c>
      <c r="B65" s="117" t="s">
        <v>351</v>
      </c>
      <c r="C65" s="118" t="s">
        <v>517</v>
      </c>
      <c r="D65" s="118" t="s">
        <v>103</v>
      </c>
      <c r="E65" s="117" t="s">
        <v>471</v>
      </c>
      <c r="F65" s="117" t="s">
        <v>47</v>
      </c>
      <c r="G65" s="117" t="s">
        <v>49</v>
      </c>
      <c r="H65" s="117" t="s">
        <v>518</v>
      </c>
      <c r="I65" s="117" t="s">
        <v>424</v>
      </c>
      <c r="J65" s="18">
        <f>VLOOKUP(B65,'DIEM LT'!$B$9:$F$734,4,0)</f>
        <v>6.25</v>
      </c>
      <c r="K65" s="18">
        <f>VLOOKUP(B65,'DIEM TH'!$C$17:$M$88,9,0)</f>
        <v>9</v>
      </c>
      <c r="L65" s="83" t="str">
        <f t="shared" si="0"/>
        <v>Đạt</v>
      </c>
      <c r="M65" s="83"/>
    </row>
    <row r="66" spans="1:13" s="16" customFormat="1" ht="20.100000000000001" customHeight="1">
      <c r="A66" s="155">
        <v>57</v>
      </c>
      <c r="B66" s="117" t="s">
        <v>353</v>
      </c>
      <c r="C66" s="118" t="s">
        <v>519</v>
      </c>
      <c r="D66" s="118" t="s">
        <v>126</v>
      </c>
      <c r="E66" s="117" t="s">
        <v>520</v>
      </c>
      <c r="F66" s="117" t="s">
        <v>50</v>
      </c>
      <c r="G66" s="117" t="s">
        <v>49</v>
      </c>
      <c r="H66" s="117" t="s">
        <v>85</v>
      </c>
      <c r="I66" s="117" t="s">
        <v>521</v>
      </c>
      <c r="J66" s="18">
        <f>VLOOKUP(B66,'DIEM LT'!$B$9:$F$734,4,0)</f>
        <v>7.25</v>
      </c>
      <c r="K66" s="18">
        <f>VLOOKUP(B66,'DIEM TH'!$C$17:$M$88,9,0)</f>
        <v>7.25</v>
      </c>
      <c r="L66" s="83" t="str">
        <f t="shared" si="0"/>
        <v>Đạt</v>
      </c>
      <c r="M66" s="83"/>
    </row>
    <row r="67" spans="1:13" s="16" customFormat="1" ht="20.100000000000001" customHeight="1">
      <c r="A67" s="155">
        <v>58</v>
      </c>
      <c r="B67" s="117" t="s">
        <v>355</v>
      </c>
      <c r="C67" s="118" t="s">
        <v>123</v>
      </c>
      <c r="D67" s="118" t="s">
        <v>126</v>
      </c>
      <c r="E67" s="117" t="s">
        <v>522</v>
      </c>
      <c r="F67" s="117" t="s">
        <v>50</v>
      </c>
      <c r="G67" s="117" t="s">
        <v>49</v>
      </c>
      <c r="H67" s="117" t="s">
        <v>48</v>
      </c>
      <c r="I67" s="117" t="s">
        <v>401</v>
      </c>
      <c r="J67" s="18">
        <f>VLOOKUP(B67,'DIEM LT'!$B$9:$F$734,4,0)</f>
        <v>5.5</v>
      </c>
      <c r="K67" s="18">
        <f>VLOOKUP(B67,'DIEM TH'!$C$17:$M$88,9,0)</f>
        <v>7.75</v>
      </c>
      <c r="L67" s="83" t="str">
        <f t="shared" si="0"/>
        <v>Đạt</v>
      </c>
      <c r="M67" s="83"/>
    </row>
    <row r="68" spans="1:13" s="16" customFormat="1" ht="20.100000000000001" customHeight="1">
      <c r="A68" s="155">
        <v>59</v>
      </c>
      <c r="B68" s="117" t="s">
        <v>357</v>
      </c>
      <c r="C68" s="118" t="s">
        <v>53</v>
      </c>
      <c r="D68" s="118" t="s">
        <v>523</v>
      </c>
      <c r="E68" s="117" t="s">
        <v>524</v>
      </c>
      <c r="F68" s="117" t="s">
        <v>47</v>
      </c>
      <c r="G68" s="117" t="s">
        <v>49</v>
      </c>
      <c r="H68" s="117" t="s">
        <v>92</v>
      </c>
      <c r="I68" s="117" t="s">
        <v>437</v>
      </c>
      <c r="J68" s="18">
        <f>VLOOKUP(B68,'DIEM LT'!$B$9:$F$734,4,0)</f>
        <v>4</v>
      </c>
      <c r="K68" s="18">
        <f>VLOOKUP(B68,'DIEM TH'!$C$17:$M$88,9,0)</f>
        <v>6.5</v>
      </c>
      <c r="L68" s="83" t="str">
        <f t="shared" si="0"/>
        <v>Không đạt</v>
      </c>
      <c r="M68" s="83"/>
    </row>
    <row r="69" spans="1:13" s="16" customFormat="1" ht="20.100000000000001" customHeight="1">
      <c r="A69" s="155">
        <v>60</v>
      </c>
      <c r="B69" s="117" t="s">
        <v>359</v>
      </c>
      <c r="C69" s="118" t="s">
        <v>525</v>
      </c>
      <c r="D69" s="118" t="s">
        <v>145</v>
      </c>
      <c r="E69" s="117" t="s">
        <v>526</v>
      </c>
      <c r="F69" s="117" t="s">
        <v>47</v>
      </c>
      <c r="G69" s="117" t="s">
        <v>52</v>
      </c>
      <c r="H69" s="117" t="s">
        <v>101</v>
      </c>
      <c r="I69" s="117" t="s">
        <v>424</v>
      </c>
      <c r="J69" s="18">
        <f>VLOOKUP(B69,'DIEM LT'!$B$9:$F$734,4,0)</f>
        <v>6</v>
      </c>
      <c r="K69" s="18">
        <f>VLOOKUP(B69,'DIEM TH'!$C$17:$M$88,9,0)</f>
        <v>8.5</v>
      </c>
      <c r="L69" s="83" t="str">
        <f t="shared" si="0"/>
        <v>Đạt</v>
      </c>
      <c r="M69" s="83"/>
    </row>
    <row r="70" spans="1:13" s="16" customFormat="1" ht="20.100000000000001" customHeight="1">
      <c r="A70" s="155">
        <v>61</v>
      </c>
      <c r="B70" s="117" t="s">
        <v>361</v>
      </c>
      <c r="C70" s="118" t="s">
        <v>527</v>
      </c>
      <c r="D70" s="118" t="s">
        <v>83</v>
      </c>
      <c r="E70" s="117" t="s">
        <v>528</v>
      </c>
      <c r="F70" s="117" t="s">
        <v>47</v>
      </c>
      <c r="G70" s="117" t="s">
        <v>52</v>
      </c>
      <c r="H70" s="117" t="s">
        <v>48</v>
      </c>
      <c r="I70" s="117" t="s">
        <v>437</v>
      </c>
      <c r="J70" s="18">
        <f>VLOOKUP(B70,'DIEM LT'!$B$9:$F$734,4,0)</f>
        <v>5</v>
      </c>
      <c r="K70" s="18">
        <f>VLOOKUP(B70,'DIEM TH'!$C$17:$M$88,9,0)</f>
        <v>5.75</v>
      </c>
      <c r="L70" s="83" t="str">
        <f t="shared" si="0"/>
        <v>Đạt</v>
      </c>
      <c r="M70" s="83"/>
    </row>
    <row r="71" spans="1:13" s="16" customFormat="1" ht="20.100000000000001" customHeight="1">
      <c r="A71" s="155">
        <v>62</v>
      </c>
      <c r="B71" s="117" t="s">
        <v>363</v>
      </c>
      <c r="C71" s="118" t="s">
        <v>106</v>
      </c>
      <c r="D71" s="118" t="s">
        <v>529</v>
      </c>
      <c r="E71" s="117" t="s">
        <v>530</v>
      </c>
      <c r="F71" s="117" t="s">
        <v>50</v>
      </c>
      <c r="G71" s="124" t="s">
        <v>49</v>
      </c>
      <c r="H71" s="117" t="s">
        <v>48</v>
      </c>
      <c r="I71" s="117" t="s">
        <v>418</v>
      </c>
      <c r="J71" s="18">
        <f>VLOOKUP(B71,'DIEM LT'!$B$9:$F$734,4,0)</f>
        <v>6</v>
      </c>
      <c r="K71" s="18">
        <f>VLOOKUP(B71,'DIEM TH'!$C$17:$M$88,9,0)</f>
        <v>7</v>
      </c>
      <c r="L71" s="83" t="str">
        <f t="shared" si="0"/>
        <v>Đạt</v>
      </c>
      <c r="M71" s="83"/>
    </row>
    <row r="72" spans="1:13" s="16" customFormat="1" ht="20.100000000000001" customHeight="1">
      <c r="A72" s="155">
        <v>63</v>
      </c>
      <c r="B72" s="117" t="s">
        <v>365</v>
      </c>
      <c r="C72" s="118" t="s">
        <v>531</v>
      </c>
      <c r="D72" s="118" t="s">
        <v>529</v>
      </c>
      <c r="E72" s="117" t="s">
        <v>129</v>
      </c>
      <c r="F72" s="117" t="s">
        <v>50</v>
      </c>
      <c r="G72" s="117" t="s">
        <v>49</v>
      </c>
      <c r="H72" s="117" t="s">
        <v>101</v>
      </c>
      <c r="I72" s="117" t="s">
        <v>127</v>
      </c>
      <c r="J72" s="18">
        <f>VLOOKUP(B72,'DIEM LT'!$B$9:$F$734,4,0)</f>
        <v>7</v>
      </c>
      <c r="K72" s="18">
        <f>VLOOKUP(B72,'DIEM TH'!$C$17:$M$88,9,0)</f>
        <v>7</v>
      </c>
      <c r="L72" s="83" t="str">
        <f t="shared" si="0"/>
        <v>Đạt</v>
      </c>
      <c r="M72" s="83"/>
    </row>
    <row r="73" spans="1:13" s="16" customFormat="1" ht="20.100000000000001" customHeight="1">
      <c r="A73" s="155">
        <v>64</v>
      </c>
      <c r="B73" s="117" t="s">
        <v>367</v>
      </c>
      <c r="C73" s="118" t="s">
        <v>53</v>
      </c>
      <c r="D73" s="118" t="s">
        <v>532</v>
      </c>
      <c r="E73" s="117" t="s">
        <v>533</v>
      </c>
      <c r="F73" s="117" t="s">
        <v>47</v>
      </c>
      <c r="G73" s="117" t="s">
        <v>49</v>
      </c>
      <c r="H73" s="117" t="s">
        <v>79</v>
      </c>
      <c r="I73" s="117" t="s">
        <v>448</v>
      </c>
      <c r="J73" s="18">
        <f>VLOOKUP(B73,'DIEM LT'!$B$9:$F$734,4,0)</f>
        <v>5</v>
      </c>
      <c r="K73" s="18">
        <f>VLOOKUP(B73,'DIEM TH'!$C$17:$M$88,9,0)</f>
        <v>7.75</v>
      </c>
      <c r="L73" s="83" t="str">
        <f t="shared" si="0"/>
        <v>Đạt</v>
      </c>
      <c r="M73" s="83"/>
    </row>
    <row r="74" spans="1:13" s="16" customFormat="1" ht="20.100000000000001" customHeight="1">
      <c r="A74" s="155">
        <v>65</v>
      </c>
      <c r="B74" s="117" t="s">
        <v>369</v>
      </c>
      <c r="C74" s="118" t="s">
        <v>137</v>
      </c>
      <c r="D74" s="118" t="s">
        <v>534</v>
      </c>
      <c r="E74" s="117" t="s">
        <v>535</v>
      </c>
      <c r="F74" s="117" t="s">
        <v>50</v>
      </c>
      <c r="G74" s="117" t="s">
        <v>49</v>
      </c>
      <c r="H74" s="117" t="s">
        <v>82</v>
      </c>
      <c r="I74" s="117" t="s">
        <v>536</v>
      </c>
      <c r="J74" s="18">
        <f>VLOOKUP(B74,'DIEM LT'!$B$9:$F$734,4,0)</f>
        <v>6</v>
      </c>
      <c r="K74" s="18">
        <f>VLOOKUP(B74,'DIEM TH'!$C$17:$M$88,9,0)</f>
        <v>7.5</v>
      </c>
      <c r="L74" s="83" t="str">
        <f t="shared" si="0"/>
        <v>Đạt</v>
      </c>
      <c r="M74" s="83"/>
    </row>
    <row r="75" spans="1:13" s="16" customFormat="1" ht="20.100000000000001" customHeight="1">
      <c r="A75" s="155">
        <v>66</v>
      </c>
      <c r="B75" s="117" t="s">
        <v>371</v>
      </c>
      <c r="C75" s="118" t="s">
        <v>116</v>
      </c>
      <c r="D75" s="118" t="s">
        <v>121</v>
      </c>
      <c r="E75" s="117" t="s">
        <v>537</v>
      </c>
      <c r="F75" s="117" t="s">
        <v>47</v>
      </c>
      <c r="G75" s="117" t="s">
        <v>52</v>
      </c>
      <c r="H75" s="117" t="s">
        <v>48</v>
      </c>
      <c r="I75" s="117" t="s">
        <v>538</v>
      </c>
      <c r="J75" s="18">
        <f>VLOOKUP(B75,'DIEM LT'!$B$9:$F$734,4,0)</f>
        <v>4.75</v>
      </c>
      <c r="K75" s="18">
        <f>VLOOKUP(B75,'DIEM TH'!$C$17:$M$88,9,0)</f>
        <v>5.25</v>
      </c>
      <c r="L75" s="83" t="str">
        <f t="shared" ref="L75:L81" si="1">IF(AND(J75&gt;=5,K75&gt;=5),"Đạt","Không đạt")</f>
        <v>Không đạt</v>
      </c>
      <c r="M75" s="83"/>
    </row>
    <row r="76" spans="1:13" s="16" customFormat="1" ht="20.100000000000001" customHeight="1">
      <c r="A76" s="155">
        <v>67</v>
      </c>
      <c r="B76" s="117" t="s">
        <v>373</v>
      </c>
      <c r="C76" s="118" t="s">
        <v>539</v>
      </c>
      <c r="D76" s="118" t="s">
        <v>540</v>
      </c>
      <c r="E76" s="117" t="s">
        <v>541</v>
      </c>
      <c r="F76" s="117" t="s">
        <v>47</v>
      </c>
      <c r="G76" s="117" t="s">
        <v>49</v>
      </c>
      <c r="H76" s="117" t="s">
        <v>105</v>
      </c>
      <c r="I76" s="117" t="s">
        <v>434</v>
      </c>
      <c r="J76" s="18">
        <f>VLOOKUP(B76,'DIEM LT'!$B$9:$F$734,4,0)</f>
        <v>5.5</v>
      </c>
      <c r="K76" s="18">
        <f>VLOOKUP(B76,'DIEM TH'!$C$17:$M$88,9,0)</f>
        <v>6.75</v>
      </c>
      <c r="L76" s="83" t="str">
        <f t="shared" si="1"/>
        <v>Đạt</v>
      </c>
      <c r="M76" s="83"/>
    </row>
    <row r="77" spans="1:13" s="16" customFormat="1" ht="20.100000000000001" customHeight="1">
      <c r="A77" s="155">
        <v>68</v>
      </c>
      <c r="B77" s="117" t="s">
        <v>375</v>
      </c>
      <c r="C77" s="118" t="s">
        <v>78</v>
      </c>
      <c r="D77" s="118" t="s">
        <v>540</v>
      </c>
      <c r="E77" s="117" t="s">
        <v>542</v>
      </c>
      <c r="F77" s="117" t="s">
        <v>47</v>
      </c>
      <c r="G77" s="117" t="s">
        <v>49</v>
      </c>
      <c r="H77" s="117" t="s">
        <v>48</v>
      </c>
      <c r="I77" s="117" t="s">
        <v>437</v>
      </c>
      <c r="J77" s="18">
        <f>VLOOKUP(B77,'DIEM LT'!$B$9:$F$734,4,0)</f>
        <v>6.25</v>
      </c>
      <c r="K77" s="18">
        <f>VLOOKUP(B77,'DIEM TH'!$C$17:$M$88,9,0)</f>
        <v>6.25</v>
      </c>
      <c r="L77" s="83" t="str">
        <f t="shared" si="1"/>
        <v>Đạt</v>
      </c>
      <c r="M77" s="83"/>
    </row>
    <row r="78" spans="1:13" s="16" customFormat="1" ht="20.100000000000001" customHeight="1">
      <c r="A78" s="155">
        <v>69</v>
      </c>
      <c r="B78" s="117" t="s">
        <v>377</v>
      </c>
      <c r="C78" s="118" t="s">
        <v>112</v>
      </c>
      <c r="D78" s="118" t="s">
        <v>104</v>
      </c>
      <c r="E78" s="117" t="s">
        <v>543</v>
      </c>
      <c r="F78" s="117" t="s">
        <v>50</v>
      </c>
      <c r="G78" s="117" t="s">
        <v>49</v>
      </c>
      <c r="H78" s="117" t="s">
        <v>48</v>
      </c>
      <c r="I78" s="117" t="s">
        <v>448</v>
      </c>
      <c r="J78" s="18">
        <f>VLOOKUP(B78,'DIEM LT'!$B$9:$F$734,4,0)</f>
        <v>5.75</v>
      </c>
      <c r="K78" s="18">
        <f>VLOOKUP(B78,'DIEM TH'!$C$17:$M$88,9,0)</f>
        <v>9.25</v>
      </c>
      <c r="L78" s="83" t="str">
        <f t="shared" si="1"/>
        <v>Đạt</v>
      </c>
      <c r="M78" s="83"/>
    </row>
    <row r="79" spans="1:13" s="16" customFormat="1" ht="20.100000000000001" customHeight="1">
      <c r="A79" s="155">
        <v>70</v>
      </c>
      <c r="B79" s="117" t="s">
        <v>379</v>
      </c>
      <c r="C79" s="118" t="s">
        <v>544</v>
      </c>
      <c r="D79" s="118" t="s">
        <v>108</v>
      </c>
      <c r="E79" s="117" t="s">
        <v>146</v>
      </c>
      <c r="F79" s="117" t="s">
        <v>50</v>
      </c>
      <c r="G79" s="117" t="s">
        <v>49</v>
      </c>
      <c r="H79" s="117" t="s">
        <v>48</v>
      </c>
      <c r="I79" s="117" t="s">
        <v>401</v>
      </c>
      <c r="J79" s="18">
        <f>VLOOKUP(B79,'DIEM LT'!$B$9:$F$734,4,0)</f>
        <v>6.25</v>
      </c>
      <c r="K79" s="18">
        <f>VLOOKUP(B79,'DIEM TH'!$C$17:$M$88,9,0)</f>
        <v>7.75</v>
      </c>
      <c r="L79" s="83" t="str">
        <f t="shared" si="1"/>
        <v>Đạt</v>
      </c>
      <c r="M79" s="83"/>
    </row>
    <row r="80" spans="1:13" s="16" customFormat="1" ht="20.100000000000001" customHeight="1">
      <c r="A80" s="155">
        <v>71</v>
      </c>
      <c r="B80" s="117" t="s">
        <v>381</v>
      </c>
      <c r="C80" s="118" t="s">
        <v>114</v>
      </c>
      <c r="D80" s="118" t="s">
        <v>545</v>
      </c>
      <c r="E80" s="117" t="s">
        <v>546</v>
      </c>
      <c r="F80" s="117" t="s">
        <v>50</v>
      </c>
      <c r="G80" s="117" t="s">
        <v>49</v>
      </c>
      <c r="H80" s="117" t="s">
        <v>48</v>
      </c>
      <c r="I80" s="117" t="s">
        <v>547</v>
      </c>
      <c r="J80" s="18">
        <f>VLOOKUP(B80,'DIEM LT'!$B$9:$F$734,4,0)</f>
        <v>6</v>
      </c>
      <c r="K80" s="18">
        <f>VLOOKUP(B80,'DIEM TH'!$C$17:$M$88,9,0)</f>
        <v>7</v>
      </c>
      <c r="L80" s="83" t="str">
        <f t="shared" si="1"/>
        <v>Đạt</v>
      </c>
      <c r="M80" s="83"/>
    </row>
    <row r="81" spans="1:13" s="16" customFormat="1" ht="20.100000000000001" customHeight="1">
      <c r="A81" s="155">
        <v>72</v>
      </c>
      <c r="B81" s="117" t="s">
        <v>383</v>
      </c>
      <c r="C81" s="118" t="s">
        <v>548</v>
      </c>
      <c r="D81" s="118" t="s">
        <v>84</v>
      </c>
      <c r="E81" s="117" t="s">
        <v>549</v>
      </c>
      <c r="F81" s="117" t="s">
        <v>47</v>
      </c>
      <c r="G81" s="117" t="s">
        <v>52</v>
      </c>
      <c r="H81" s="117" t="s">
        <v>82</v>
      </c>
      <c r="I81" s="117" t="s">
        <v>414</v>
      </c>
      <c r="J81" s="18">
        <f>VLOOKUP(B81,'DIEM LT'!$B$9:$F$734,4,0)</f>
        <v>7</v>
      </c>
      <c r="K81" s="18">
        <f>VLOOKUP(B81,'DIEM TH'!$C$17:$M$88,9,0)</f>
        <v>10</v>
      </c>
      <c r="L81" s="83" t="str">
        <f t="shared" si="1"/>
        <v>Đạt</v>
      </c>
      <c r="M81" s="83"/>
    </row>
    <row r="82" spans="1:13" s="44" customFormat="1" ht="20.100000000000001" customHeight="1">
      <c r="B82" s="251" t="s">
        <v>739</v>
      </c>
      <c r="C82" s="251"/>
      <c r="D82" s="54">
        <f>A81</f>
        <v>72</v>
      </c>
      <c r="E82" s="183"/>
      <c r="F82" s="250"/>
      <c r="G82" s="250"/>
      <c r="H82" s="250"/>
      <c r="I82" s="250"/>
      <c r="J82" s="250"/>
      <c r="K82" s="250"/>
      <c r="L82" s="250"/>
      <c r="M82" s="250"/>
    </row>
    <row r="83" spans="1:13" s="56" customFormat="1" ht="20.100000000000001" customHeight="1">
      <c r="B83" s="255" t="s">
        <v>740</v>
      </c>
      <c r="C83" s="255"/>
      <c r="D83" s="57">
        <f>D82-D84</f>
        <v>71</v>
      </c>
      <c r="E83" s="184">
        <f>D83/$D$82%</f>
        <v>98.611111111111114</v>
      </c>
      <c r="F83" s="185" t="s">
        <v>746</v>
      </c>
      <c r="G83" s="186"/>
      <c r="H83" s="187"/>
      <c r="I83" s="187"/>
      <c r="J83" s="187"/>
      <c r="K83" s="188"/>
      <c r="L83" s="189"/>
      <c r="M83" s="189"/>
    </row>
    <row r="84" spans="1:13" s="56" customFormat="1" ht="20.100000000000001" customHeight="1">
      <c r="B84" s="255" t="s">
        <v>741</v>
      </c>
      <c r="C84" s="255"/>
      <c r="D84" s="80">
        <f>COUNTIF(M10:M81,"vắng")</f>
        <v>1</v>
      </c>
      <c r="E84" s="184">
        <f t="shared" ref="E84:E87" si="2">D84/$D$82%</f>
        <v>1.3888888888888888</v>
      </c>
      <c r="F84" s="185" t="s">
        <v>746</v>
      </c>
      <c r="G84" s="186"/>
      <c r="H84" s="187"/>
      <c r="I84" s="187"/>
      <c r="J84" s="187"/>
      <c r="K84" s="188"/>
      <c r="L84" s="189"/>
      <c r="M84" s="189"/>
    </row>
    <row r="85" spans="1:13" s="56" customFormat="1" ht="20.100000000000001" customHeight="1">
      <c r="B85" s="256" t="s">
        <v>745</v>
      </c>
      <c r="C85" s="256"/>
      <c r="D85" s="174">
        <f>COUNTIF(M10:M81,"VPNQ")</f>
        <v>0</v>
      </c>
      <c r="E85" s="184">
        <f t="shared" si="2"/>
        <v>0</v>
      </c>
      <c r="F85" s="185" t="s">
        <v>746</v>
      </c>
      <c r="G85" s="186"/>
      <c r="H85" s="187"/>
      <c r="I85" s="187"/>
      <c r="J85" s="187"/>
      <c r="K85" s="188"/>
      <c r="L85" s="189"/>
      <c r="M85" s="189"/>
    </row>
    <row r="86" spans="1:13" s="56" customFormat="1" ht="20.100000000000001" customHeight="1">
      <c r="B86" s="252" t="s">
        <v>742</v>
      </c>
      <c r="C86" s="252"/>
      <c r="D86" s="62">
        <f>COUNTIF(L10:L81,"đạt")</f>
        <v>54</v>
      </c>
      <c r="E86" s="184">
        <f t="shared" si="2"/>
        <v>75</v>
      </c>
      <c r="F86" s="185" t="s">
        <v>746</v>
      </c>
      <c r="G86" s="186"/>
      <c r="H86" s="187"/>
      <c r="I86" s="187"/>
      <c r="J86" s="187"/>
      <c r="K86" s="190"/>
      <c r="L86" s="189"/>
      <c r="M86" s="189"/>
    </row>
    <row r="87" spans="1:13" s="56" customFormat="1" ht="20.100000000000001" customHeight="1">
      <c r="B87" s="252" t="s">
        <v>744</v>
      </c>
      <c r="C87" s="252"/>
      <c r="D87" s="62">
        <f>COUNTIF(L10:L81,"không đạt")</f>
        <v>18</v>
      </c>
      <c r="E87" s="184">
        <f t="shared" si="2"/>
        <v>25</v>
      </c>
      <c r="F87" s="185" t="s">
        <v>746</v>
      </c>
      <c r="G87" s="186"/>
      <c r="H87" s="187"/>
      <c r="I87" s="187"/>
      <c r="J87" s="187"/>
      <c r="K87" s="190"/>
      <c r="L87" s="189"/>
      <c r="M87" s="189"/>
    </row>
    <row r="88" spans="1:13" s="25" customFormat="1" ht="20.100000000000001" customHeight="1">
      <c r="C88" s="48"/>
      <c r="D88" s="175">
        <f>SUM(D86:D87)</f>
        <v>72</v>
      </c>
      <c r="E88" s="24"/>
      <c r="F88" s="24"/>
      <c r="G88" s="26"/>
    </row>
    <row r="89" spans="1:13" s="25" customFormat="1" ht="20.100000000000001" customHeight="1">
      <c r="C89" s="5"/>
      <c r="D89" s="24"/>
      <c r="E89" s="24"/>
      <c r="F89" s="24"/>
      <c r="G89" s="26"/>
    </row>
    <row r="90" spans="1:13" s="25" customFormat="1" ht="20.100000000000001" customHeight="1">
      <c r="C90" s="5"/>
      <c r="D90" s="24"/>
      <c r="E90" s="24"/>
      <c r="F90" s="24"/>
      <c r="G90" s="26"/>
    </row>
    <row r="91" spans="1:13" s="25" customFormat="1" ht="20.100000000000001" customHeight="1">
      <c r="C91" s="5"/>
      <c r="D91" s="24"/>
      <c r="E91" s="24"/>
      <c r="F91" s="24"/>
      <c r="G91" s="26"/>
    </row>
    <row r="92" spans="1:13" s="25" customFormat="1" ht="20.100000000000001" customHeight="1">
      <c r="C92" s="5"/>
      <c r="D92" s="24"/>
      <c r="E92" s="24"/>
      <c r="F92" s="24"/>
      <c r="G92" s="26"/>
    </row>
    <row r="93" spans="1:13" s="25" customFormat="1" ht="20.100000000000001" customHeight="1">
      <c r="D93" s="24"/>
      <c r="E93" s="24"/>
      <c r="F93" s="24"/>
      <c r="G93" s="26"/>
    </row>
    <row r="94" spans="1:13" s="25" customFormat="1" ht="20.100000000000001" customHeight="1">
      <c r="D94" s="24"/>
      <c r="E94" s="24"/>
      <c r="F94" s="24"/>
      <c r="G94" s="26"/>
    </row>
    <row r="95" spans="1:13" s="25" customFormat="1" ht="20.100000000000001" customHeight="1">
      <c r="D95" s="24"/>
      <c r="E95" s="24"/>
      <c r="F95" s="24"/>
      <c r="G95" s="26"/>
    </row>
    <row r="96" spans="1:13" s="25" customFormat="1" ht="20.100000000000001" customHeight="1">
      <c r="D96" s="24"/>
      <c r="E96" s="24"/>
      <c r="F96" s="24"/>
      <c r="G96" s="26"/>
    </row>
    <row r="97" spans="4:7" s="25" customFormat="1" ht="20.100000000000001" customHeight="1">
      <c r="D97" s="24"/>
      <c r="E97" s="24"/>
      <c r="F97" s="24"/>
      <c r="G97" s="26"/>
    </row>
    <row r="98" spans="4:7" s="25" customFormat="1" ht="20.100000000000001" customHeight="1">
      <c r="D98" s="24"/>
      <c r="E98" s="24"/>
      <c r="F98" s="24"/>
      <c r="G98" s="26"/>
    </row>
    <row r="99" spans="4:7" s="25" customFormat="1" ht="20.100000000000001" customHeight="1">
      <c r="D99" s="24"/>
      <c r="E99" s="24"/>
      <c r="F99" s="24"/>
      <c r="G99" s="26"/>
    </row>
    <row r="100" spans="4:7" s="25" customFormat="1" ht="20.100000000000001" customHeight="1">
      <c r="D100" s="24"/>
      <c r="E100" s="24"/>
      <c r="F100" s="24"/>
      <c r="G100" s="26"/>
    </row>
  </sheetData>
  <sortState ref="A10:R212">
    <sortCondition ref="A10:A212"/>
  </sortState>
  <mergeCells count="26">
    <mergeCell ref="A8:A9"/>
    <mergeCell ref="M8:M9"/>
    <mergeCell ref="J8:K8"/>
    <mergeCell ref="I8:I9"/>
    <mergeCell ref="E8:E9"/>
    <mergeCell ref="F8:F9"/>
    <mergeCell ref="G8:G9"/>
    <mergeCell ref="H8:H9"/>
    <mergeCell ref="F82:M82"/>
    <mergeCell ref="B82:C82"/>
    <mergeCell ref="B86:C86"/>
    <mergeCell ref="B87:C87"/>
    <mergeCell ref="L8:L9"/>
    <mergeCell ref="B8:B9"/>
    <mergeCell ref="C8:C9"/>
    <mergeCell ref="D8:D9"/>
    <mergeCell ref="B83:C83"/>
    <mergeCell ref="B84:C84"/>
    <mergeCell ref="B85:C85"/>
    <mergeCell ref="A5:M5"/>
    <mergeCell ref="A6:M6"/>
    <mergeCell ref="A4:M4"/>
    <mergeCell ref="A1:E1"/>
    <mergeCell ref="F1:M1"/>
    <mergeCell ref="A2:E2"/>
    <mergeCell ref="F2:M2"/>
  </mergeCells>
  <printOptions horizontalCentered="1"/>
  <pageMargins left="0.25" right="0.25" top="0.5" bottom="0.5" header="0.25" footer="0.25"/>
  <pageSetup paperSize="9" scale="92" fitToHeight="0" orientation="portrait" r:id="rId1"/>
  <headerFooter>
    <oddFooter>Page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87"/>
  <sheetViews>
    <sheetView view="pageLayout" topLeftCell="N88" zoomScaleNormal="100" zoomScaleSheetLayoutView="100" workbookViewId="0">
      <selection activeCell="P85" sqref="P85"/>
    </sheetView>
  </sheetViews>
  <sheetFormatPr defaultColWidth="4.25" defaultRowHeight="20.100000000000001" customHeight="1"/>
  <cols>
    <col min="1" max="1" width="2.875" style="1" bestFit="1" customWidth="1"/>
    <col min="2" max="2" width="12.75" style="1" bestFit="1" customWidth="1"/>
    <col min="3" max="3" width="14.25" style="1" bestFit="1" customWidth="1"/>
    <col min="4" max="4" width="6.25" style="2" bestFit="1" customWidth="1"/>
    <col min="5" max="5" width="7.875" style="3" bestFit="1" customWidth="1"/>
    <col min="6" max="6" width="3.875" style="1" bestFit="1" customWidth="1"/>
    <col min="7" max="7" width="6.125" style="1" bestFit="1" customWidth="1"/>
    <col min="8" max="8" width="10.125" style="1" bestFit="1" customWidth="1"/>
    <col min="9" max="9" width="13.875" style="1" bestFit="1" customWidth="1"/>
    <col min="10" max="11" width="3.875" style="1" bestFit="1" customWidth="1"/>
    <col min="12" max="12" width="7.125" style="1" bestFit="1" customWidth="1"/>
    <col min="13" max="13" width="3.875" style="1" bestFit="1" customWidth="1"/>
    <col min="14" max="14" width="4.625" style="1" bestFit="1" customWidth="1"/>
    <col min="15" max="15" width="2.625" style="1" bestFit="1" customWidth="1"/>
    <col min="16" max="16" width="5.625" style="1" bestFit="1" customWidth="1"/>
    <col min="17" max="16384" width="4.25" style="1"/>
  </cols>
  <sheetData>
    <row r="1" spans="1:189" s="5" customFormat="1" ht="15.75">
      <c r="A1" s="213" t="s">
        <v>0</v>
      </c>
      <c r="B1" s="213"/>
      <c r="C1" s="213"/>
      <c r="D1" s="213"/>
      <c r="E1" s="213"/>
      <c r="F1" s="232" t="s">
        <v>3</v>
      </c>
      <c r="G1" s="232"/>
      <c r="H1" s="232"/>
      <c r="I1" s="232"/>
      <c r="J1" s="232"/>
      <c r="K1" s="232"/>
      <c r="L1" s="232"/>
      <c r="M1" s="232"/>
    </row>
    <row r="2" spans="1:189" s="5" customFormat="1" ht="15.75">
      <c r="A2" s="214" t="s">
        <v>4</v>
      </c>
      <c r="B2" s="214"/>
      <c r="C2" s="214"/>
      <c r="D2" s="214"/>
      <c r="E2" s="214"/>
      <c r="F2" s="233" t="s">
        <v>5</v>
      </c>
      <c r="G2" s="233"/>
      <c r="H2" s="233"/>
      <c r="I2" s="233"/>
      <c r="J2" s="233"/>
      <c r="K2" s="233"/>
      <c r="L2" s="233"/>
      <c r="M2" s="233"/>
    </row>
    <row r="3" spans="1:189" s="5" customFormat="1" ht="12.75">
      <c r="A3" s="7"/>
      <c r="B3" s="8"/>
      <c r="C3" s="8"/>
      <c r="D3" s="9"/>
      <c r="E3" s="10"/>
      <c r="F3" s="7"/>
      <c r="G3" s="7"/>
      <c r="H3" s="7"/>
      <c r="I3" s="7"/>
      <c r="J3" s="7"/>
      <c r="K3" s="7"/>
      <c r="L3" s="8"/>
    </row>
    <row r="4" spans="1:189" s="178" customFormat="1" ht="16.5">
      <c r="A4" s="249" t="s">
        <v>46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89" s="44" customFormat="1" ht="16.5">
      <c r="A5" s="247" t="str">
        <f>'DS THI'!A5:J5</f>
        <v>Ngày thi 21/9/2019 - Đối tượng Sinh viên - Địa điểm thi: Trường Đại học Nông Lâm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</row>
    <row r="6" spans="1:189" s="112" customFormat="1" ht="16.5">
      <c r="A6" s="248" t="s">
        <v>387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</row>
    <row r="7" spans="1:189" s="5" customFormat="1" ht="12.75">
      <c r="A7" s="27"/>
      <c r="B7" s="27"/>
      <c r="C7" s="27"/>
      <c r="D7" s="28"/>
      <c r="E7" s="29"/>
      <c r="F7" s="27"/>
      <c r="G7" s="27"/>
      <c r="H7" s="27"/>
      <c r="I7" s="27"/>
      <c r="J7" s="27"/>
    </row>
    <row r="8" spans="1:189" s="16" customFormat="1" ht="12.75">
      <c r="A8" s="241" t="s">
        <v>15</v>
      </c>
      <c r="B8" s="241" t="s">
        <v>150</v>
      </c>
      <c r="C8" s="241" t="s">
        <v>151</v>
      </c>
      <c r="D8" s="241" t="s">
        <v>152</v>
      </c>
      <c r="E8" s="241" t="s">
        <v>13</v>
      </c>
      <c r="F8" s="241" t="s">
        <v>153</v>
      </c>
      <c r="G8" s="241" t="s">
        <v>156</v>
      </c>
      <c r="H8" s="241" t="s">
        <v>154</v>
      </c>
      <c r="I8" s="241" t="s">
        <v>155</v>
      </c>
      <c r="J8" s="253" t="s">
        <v>11</v>
      </c>
      <c r="K8" s="253"/>
      <c r="L8" s="253" t="s">
        <v>12</v>
      </c>
      <c r="M8" s="257" t="s">
        <v>738</v>
      </c>
    </row>
    <row r="9" spans="1:189" s="93" customFormat="1" ht="12.75">
      <c r="A9" s="242"/>
      <c r="B9" s="242"/>
      <c r="C9" s="242"/>
      <c r="D9" s="242"/>
      <c r="E9" s="242"/>
      <c r="F9" s="242"/>
      <c r="G9" s="242"/>
      <c r="H9" s="242"/>
      <c r="I9" s="242"/>
      <c r="J9" s="154" t="s">
        <v>8</v>
      </c>
      <c r="K9" s="154" t="s">
        <v>9</v>
      </c>
      <c r="L9" s="254"/>
      <c r="M9" s="257"/>
    </row>
    <row r="10" spans="1:189" s="16" customFormat="1" ht="20.100000000000001" customHeight="1">
      <c r="A10" s="155">
        <v>1</v>
      </c>
      <c r="B10" s="117" t="s">
        <v>240</v>
      </c>
      <c r="C10" s="118" t="s">
        <v>390</v>
      </c>
      <c r="D10" s="118" t="s">
        <v>391</v>
      </c>
      <c r="E10" s="117" t="s">
        <v>392</v>
      </c>
      <c r="F10" s="117" t="s">
        <v>50</v>
      </c>
      <c r="G10" s="117" t="s">
        <v>49</v>
      </c>
      <c r="H10" s="117" t="s">
        <v>122</v>
      </c>
      <c r="I10" s="117" t="s">
        <v>393</v>
      </c>
      <c r="J10" s="18">
        <f>VLOOKUP(B10,'DIEM LT'!$B$9:$F$734,4,0)</f>
        <v>4</v>
      </c>
      <c r="K10" s="18">
        <f>VLOOKUP(B10,'DIEM TH'!$C$17:$M$88,9,0)</f>
        <v>7.25</v>
      </c>
      <c r="L10" s="83" t="str">
        <f>IF(AND(J10&gt;=5,K10&gt;=5),"Đạt","Không đạt")</f>
        <v>Không đạt</v>
      </c>
      <c r="M10" s="83"/>
    </row>
    <row r="11" spans="1:189" s="16" customFormat="1" ht="20.100000000000001" customHeight="1">
      <c r="A11" s="155">
        <v>2</v>
      </c>
      <c r="B11" s="117" t="s">
        <v>242</v>
      </c>
      <c r="C11" s="118" t="s">
        <v>394</v>
      </c>
      <c r="D11" s="118" t="s">
        <v>75</v>
      </c>
      <c r="E11" s="117" t="s">
        <v>395</v>
      </c>
      <c r="F11" s="117" t="s">
        <v>50</v>
      </c>
      <c r="G11" s="117" t="s">
        <v>52</v>
      </c>
      <c r="H11" s="117" t="s">
        <v>54</v>
      </c>
      <c r="I11" s="117" t="s">
        <v>396</v>
      </c>
      <c r="J11" s="18">
        <f>VLOOKUP(B11,'DIEM LT'!$B$9:$F$734,4,0)</f>
        <v>6.5</v>
      </c>
      <c r="K11" s="18">
        <f>VLOOKUP(B11,'DIEM TH'!$C$17:$M$88,9,0)</f>
        <v>9</v>
      </c>
      <c r="L11" s="83" t="str">
        <f t="shared" ref="L11:L74" si="0">IF(AND(J11&gt;=5,K11&gt;=5),"Đạt","Không đạt")</f>
        <v>Đạt</v>
      </c>
      <c r="M11" s="83"/>
    </row>
    <row r="12" spans="1:189" s="16" customFormat="1" ht="20.100000000000001" customHeight="1">
      <c r="A12" s="155">
        <v>3</v>
      </c>
      <c r="B12" s="117" t="s">
        <v>244</v>
      </c>
      <c r="C12" s="118" t="s">
        <v>106</v>
      </c>
      <c r="D12" s="118" t="s">
        <v>75</v>
      </c>
      <c r="E12" s="117" t="s">
        <v>397</v>
      </c>
      <c r="F12" s="117" t="s">
        <v>50</v>
      </c>
      <c r="G12" s="117" t="s">
        <v>49</v>
      </c>
      <c r="H12" s="117" t="s">
        <v>48</v>
      </c>
      <c r="I12" s="117" t="s">
        <v>398</v>
      </c>
      <c r="J12" s="18">
        <f>VLOOKUP(B12,'DIEM LT'!$B$9:$F$734,4,0)</f>
        <v>6</v>
      </c>
      <c r="K12" s="18">
        <f>VLOOKUP(B12,'DIEM TH'!$C$17:$M$88,9,0)</f>
        <v>8.25</v>
      </c>
      <c r="L12" s="83" t="str">
        <f t="shared" si="0"/>
        <v>Đạt</v>
      </c>
      <c r="M12" s="83"/>
    </row>
    <row r="13" spans="1:189" s="16" customFormat="1" ht="20.100000000000001" customHeight="1">
      <c r="A13" s="155">
        <v>4</v>
      </c>
      <c r="B13" s="117" t="s">
        <v>246</v>
      </c>
      <c r="C13" s="118" t="s">
        <v>399</v>
      </c>
      <c r="D13" s="118" t="s">
        <v>75</v>
      </c>
      <c r="E13" s="117" t="s">
        <v>400</v>
      </c>
      <c r="F13" s="117" t="s">
        <v>47</v>
      </c>
      <c r="G13" s="117" t="s">
        <v>49</v>
      </c>
      <c r="H13" s="117" t="s">
        <v>48</v>
      </c>
      <c r="I13" s="117" t="s">
        <v>401</v>
      </c>
      <c r="J13" s="18">
        <f>VLOOKUP(B13,'DIEM LT'!$B$9:$F$734,4,0)</f>
        <v>7</v>
      </c>
      <c r="K13" s="18">
        <f>VLOOKUP(B13,'DIEM TH'!$C$17:$M$88,9,0)</f>
        <v>5</v>
      </c>
      <c r="L13" s="83" t="str">
        <f t="shared" si="0"/>
        <v>Đạt</v>
      </c>
      <c r="M13" s="83"/>
    </row>
    <row r="14" spans="1:189" s="16" customFormat="1" ht="20.100000000000001" customHeight="1">
      <c r="A14" s="155">
        <v>5</v>
      </c>
      <c r="B14" s="117" t="s">
        <v>248</v>
      </c>
      <c r="C14" s="118" t="s">
        <v>77</v>
      </c>
      <c r="D14" s="118" t="s">
        <v>402</v>
      </c>
      <c r="E14" s="117" t="s">
        <v>403</v>
      </c>
      <c r="F14" s="117" t="s">
        <v>50</v>
      </c>
      <c r="G14" s="117" t="s">
        <v>49</v>
      </c>
      <c r="H14" s="117" t="s">
        <v>48</v>
      </c>
      <c r="I14" s="117" t="s">
        <v>401</v>
      </c>
      <c r="J14" s="18">
        <f>VLOOKUP(B14,'DIEM LT'!$B$9:$F$734,4,0)</f>
        <v>6.25</v>
      </c>
      <c r="K14" s="18">
        <f>VLOOKUP(B14,'DIEM TH'!$C$17:$M$88,9,0)</f>
        <v>8</v>
      </c>
      <c r="L14" s="83" t="str">
        <f t="shared" si="0"/>
        <v>Đạt</v>
      </c>
      <c r="M14" s="83"/>
    </row>
    <row r="15" spans="1:189" s="16" customFormat="1" ht="20.100000000000001" customHeight="1">
      <c r="A15" s="155">
        <v>6</v>
      </c>
      <c r="B15" s="117" t="s">
        <v>250</v>
      </c>
      <c r="C15" s="118" t="s">
        <v>404</v>
      </c>
      <c r="D15" s="118" t="s">
        <v>95</v>
      </c>
      <c r="E15" s="117" t="s">
        <v>405</v>
      </c>
      <c r="F15" s="117" t="s">
        <v>50</v>
      </c>
      <c r="G15" s="117" t="s">
        <v>49</v>
      </c>
      <c r="H15" s="117" t="s">
        <v>48</v>
      </c>
      <c r="I15" s="117" t="s">
        <v>398</v>
      </c>
      <c r="J15" s="18">
        <f>VLOOKUP(B15,'DIEM LT'!$B$9:$F$734,4,0)</f>
        <v>7.25</v>
      </c>
      <c r="K15" s="18">
        <f>VLOOKUP(B15,'DIEM TH'!$C$17:$M$88,9,0)</f>
        <v>6.75</v>
      </c>
      <c r="L15" s="83" t="str">
        <f t="shared" si="0"/>
        <v>Đạt</v>
      </c>
      <c r="M15" s="83"/>
    </row>
    <row r="16" spans="1:189" s="16" customFormat="1" ht="20.100000000000001" customHeight="1">
      <c r="A16" s="155">
        <v>7</v>
      </c>
      <c r="B16" s="117" t="s">
        <v>252</v>
      </c>
      <c r="C16" s="118" t="s">
        <v>406</v>
      </c>
      <c r="D16" s="118" t="s">
        <v>407</v>
      </c>
      <c r="E16" s="117" t="s">
        <v>408</v>
      </c>
      <c r="F16" s="117" t="s">
        <v>47</v>
      </c>
      <c r="G16" s="117" t="s">
        <v>49</v>
      </c>
      <c r="H16" s="117" t="s">
        <v>79</v>
      </c>
      <c r="I16" s="117" t="s">
        <v>409</v>
      </c>
      <c r="J16" s="18">
        <f>VLOOKUP(B16,'DIEM LT'!$B$9:$F$734,4,0)</f>
        <v>4.75</v>
      </c>
      <c r="K16" s="18">
        <f>VLOOKUP(B16,'DIEM TH'!$C$17:$M$88,9,0)</f>
        <v>5.75</v>
      </c>
      <c r="L16" s="83" t="str">
        <f t="shared" si="0"/>
        <v>Không đạt</v>
      </c>
      <c r="M16" s="83"/>
    </row>
    <row r="17" spans="1:13" s="16" customFormat="1" ht="20.100000000000001" customHeight="1">
      <c r="A17" s="155">
        <v>8</v>
      </c>
      <c r="B17" s="117" t="s">
        <v>254</v>
      </c>
      <c r="C17" s="118" t="s">
        <v>410</v>
      </c>
      <c r="D17" s="118" t="s">
        <v>97</v>
      </c>
      <c r="E17" s="117" t="s">
        <v>411</v>
      </c>
      <c r="F17" s="117" t="s">
        <v>50</v>
      </c>
      <c r="G17" s="117" t="s">
        <v>49</v>
      </c>
      <c r="H17" s="117" t="s">
        <v>91</v>
      </c>
      <c r="I17" s="117" t="s">
        <v>412</v>
      </c>
      <c r="J17" s="18">
        <f>VLOOKUP(B17,'DIEM LT'!$B$9:$F$734,4,0)</f>
        <v>6.25</v>
      </c>
      <c r="K17" s="18">
        <f>VLOOKUP(B17,'DIEM TH'!$C$17:$M$88,9,0)</f>
        <v>8</v>
      </c>
      <c r="L17" s="83" t="str">
        <f t="shared" si="0"/>
        <v>Đạt</v>
      </c>
      <c r="M17" s="83"/>
    </row>
    <row r="18" spans="1:13" s="16" customFormat="1" ht="20.100000000000001" customHeight="1">
      <c r="A18" s="155">
        <v>9</v>
      </c>
      <c r="B18" s="117" t="s">
        <v>256</v>
      </c>
      <c r="C18" s="118" t="s">
        <v>148</v>
      </c>
      <c r="D18" s="118" t="s">
        <v>413</v>
      </c>
      <c r="E18" s="117" t="s">
        <v>147</v>
      </c>
      <c r="F18" s="117" t="s">
        <v>50</v>
      </c>
      <c r="G18" s="117" t="s">
        <v>132</v>
      </c>
      <c r="H18" s="117" t="s">
        <v>91</v>
      </c>
      <c r="I18" s="117" t="s">
        <v>414</v>
      </c>
      <c r="J18" s="18">
        <f>VLOOKUP(B18,'DIEM LT'!$B$9:$F$734,4,0)</f>
        <v>5</v>
      </c>
      <c r="K18" s="18">
        <f>VLOOKUP(B18,'DIEM TH'!$C$17:$M$88,9,0)</f>
        <v>8.5</v>
      </c>
      <c r="L18" s="83" t="str">
        <f t="shared" si="0"/>
        <v>Đạt</v>
      </c>
      <c r="M18" s="83"/>
    </row>
    <row r="19" spans="1:13" s="16" customFormat="1" ht="20.100000000000001" customHeight="1">
      <c r="A19" s="155">
        <v>10</v>
      </c>
      <c r="B19" s="117" t="s">
        <v>310</v>
      </c>
      <c r="C19" s="118" t="s">
        <v>415</v>
      </c>
      <c r="D19" s="118" t="s">
        <v>66</v>
      </c>
      <c r="E19" s="117" t="s">
        <v>416</v>
      </c>
      <c r="F19" s="117" t="s">
        <v>50</v>
      </c>
      <c r="G19" s="117" t="s">
        <v>417</v>
      </c>
      <c r="H19" s="117" t="s">
        <v>133</v>
      </c>
      <c r="I19" s="117" t="s">
        <v>418</v>
      </c>
      <c r="J19" s="18">
        <f>VLOOKUP(B19,'DIEM LT'!$B$9:$F$734,4,0)</f>
        <v>3.75</v>
      </c>
      <c r="K19" s="18">
        <f>VLOOKUP(B19,'DIEM TH'!$C$17:$M$88,9,0)</f>
        <v>3.5</v>
      </c>
      <c r="L19" s="83" t="str">
        <f t="shared" si="0"/>
        <v>Không đạt</v>
      </c>
      <c r="M19" s="83"/>
    </row>
    <row r="20" spans="1:13" s="16" customFormat="1" ht="20.100000000000001" customHeight="1">
      <c r="A20" s="155">
        <v>11</v>
      </c>
      <c r="B20" s="117" t="s">
        <v>258</v>
      </c>
      <c r="C20" s="118" t="s">
        <v>419</v>
      </c>
      <c r="D20" s="118" t="s">
        <v>66</v>
      </c>
      <c r="E20" s="117" t="s">
        <v>420</v>
      </c>
      <c r="F20" s="117" t="s">
        <v>50</v>
      </c>
      <c r="G20" s="117" t="s">
        <v>141</v>
      </c>
      <c r="H20" s="117" t="s">
        <v>54</v>
      </c>
      <c r="I20" s="117" t="s">
        <v>421</v>
      </c>
      <c r="J20" s="18">
        <f>VLOOKUP(B20,'DIEM LT'!$B$9:$F$734,4,0)</f>
        <v>5.5</v>
      </c>
      <c r="K20" s="18">
        <f>VLOOKUP(B20,'DIEM TH'!$C$17:$M$88,9,0)</f>
        <v>6.75</v>
      </c>
      <c r="L20" s="83" t="str">
        <f t="shared" si="0"/>
        <v>Đạt</v>
      </c>
      <c r="M20" s="83"/>
    </row>
    <row r="21" spans="1:13" s="16" customFormat="1" ht="20.100000000000001" customHeight="1">
      <c r="A21" s="155">
        <v>12</v>
      </c>
      <c r="B21" s="117" t="s">
        <v>260</v>
      </c>
      <c r="C21" s="118" t="s">
        <v>422</v>
      </c>
      <c r="D21" s="118" t="s">
        <v>73</v>
      </c>
      <c r="E21" s="117" t="s">
        <v>423</v>
      </c>
      <c r="F21" s="117" t="s">
        <v>47</v>
      </c>
      <c r="G21" s="117" t="s">
        <v>49</v>
      </c>
      <c r="H21" s="117" t="s">
        <v>92</v>
      </c>
      <c r="I21" s="117" t="s">
        <v>424</v>
      </c>
      <c r="J21" s="18">
        <f>VLOOKUP(B21,'DIEM LT'!$B$9:$F$734,4,0)</f>
        <v>7</v>
      </c>
      <c r="K21" s="18">
        <f>VLOOKUP(B21,'DIEM TH'!$C$17:$M$88,9,0)</f>
        <v>8</v>
      </c>
      <c r="L21" s="83" t="str">
        <f t="shared" si="0"/>
        <v>Đạt</v>
      </c>
      <c r="M21" s="83"/>
    </row>
    <row r="22" spans="1:13" s="16" customFormat="1" ht="20.100000000000001" customHeight="1">
      <c r="A22" s="155">
        <v>13</v>
      </c>
      <c r="B22" s="117" t="s">
        <v>262</v>
      </c>
      <c r="C22" s="118" t="s">
        <v>124</v>
      </c>
      <c r="D22" s="118" t="s">
        <v>71</v>
      </c>
      <c r="E22" s="117" t="s">
        <v>425</v>
      </c>
      <c r="F22" s="117" t="s">
        <v>47</v>
      </c>
      <c r="G22" s="117" t="s">
        <v>49</v>
      </c>
      <c r="H22" s="117" t="s">
        <v>48</v>
      </c>
      <c r="I22" s="117" t="s">
        <v>398</v>
      </c>
      <c r="J22" s="18">
        <f>VLOOKUP(B22,'DIEM LT'!$B$9:$F$734,4,0)</f>
        <v>6</v>
      </c>
      <c r="K22" s="18">
        <f>VLOOKUP(B22,'DIEM TH'!$C$17:$M$88,9,0)</f>
        <v>9.5</v>
      </c>
      <c r="L22" s="83" t="str">
        <f t="shared" si="0"/>
        <v>Đạt</v>
      </c>
      <c r="M22" s="83"/>
    </row>
    <row r="23" spans="1:13" s="16" customFormat="1" ht="20.100000000000001" customHeight="1">
      <c r="A23" s="155">
        <v>14</v>
      </c>
      <c r="B23" s="117" t="s">
        <v>264</v>
      </c>
      <c r="C23" s="118" t="s">
        <v>426</v>
      </c>
      <c r="D23" s="118" t="s">
        <v>427</v>
      </c>
      <c r="E23" s="117" t="s">
        <v>428</v>
      </c>
      <c r="F23" s="117" t="s">
        <v>47</v>
      </c>
      <c r="G23" s="117" t="s">
        <v>81</v>
      </c>
      <c r="H23" s="117" t="s">
        <v>82</v>
      </c>
      <c r="I23" s="117" t="s">
        <v>424</v>
      </c>
      <c r="J23" s="18">
        <f>VLOOKUP(B23,'DIEM LT'!$B$9:$F$734,4,0)</f>
        <v>6</v>
      </c>
      <c r="K23" s="18">
        <f>VLOOKUP(B23,'DIEM TH'!$C$17:$M$88,9,0)</f>
        <v>7</v>
      </c>
      <c r="L23" s="83" t="str">
        <f t="shared" si="0"/>
        <v>Đạt</v>
      </c>
      <c r="M23" s="83"/>
    </row>
    <row r="24" spans="1:13" s="16" customFormat="1" ht="20.100000000000001" customHeight="1">
      <c r="A24" s="155">
        <v>15</v>
      </c>
      <c r="B24" s="117" t="s">
        <v>266</v>
      </c>
      <c r="C24" s="118" t="s">
        <v>429</v>
      </c>
      <c r="D24" s="118" t="s">
        <v>427</v>
      </c>
      <c r="E24" s="117" t="s">
        <v>430</v>
      </c>
      <c r="F24" s="117" t="s">
        <v>50</v>
      </c>
      <c r="G24" s="117" t="s">
        <v>49</v>
      </c>
      <c r="H24" s="117" t="s">
        <v>98</v>
      </c>
      <c r="I24" s="117" t="s">
        <v>431</v>
      </c>
      <c r="J24" s="18">
        <f>VLOOKUP(B24,'DIEM LT'!$B$9:$F$734,4,0)</f>
        <v>4.25</v>
      </c>
      <c r="K24" s="18">
        <f>VLOOKUP(B24,'DIEM TH'!$C$17:$M$88,9,0)</f>
        <v>6.25</v>
      </c>
      <c r="L24" s="83" t="str">
        <f t="shared" si="0"/>
        <v>Không đạt</v>
      </c>
      <c r="M24" s="83"/>
    </row>
    <row r="25" spans="1:13" s="16" customFormat="1" ht="20.100000000000001" customHeight="1">
      <c r="A25" s="155">
        <v>16</v>
      </c>
      <c r="B25" s="117" t="s">
        <v>268</v>
      </c>
      <c r="C25" s="118" t="s">
        <v>432</v>
      </c>
      <c r="D25" s="118" t="s">
        <v>111</v>
      </c>
      <c r="E25" s="117" t="s">
        <v>433</v>
      </c>
      <c r="F25" s="117" t="s">
        <v>47</v>
      </c>
      <c r="G25" s="117" t="s">
        <v>81</v>
      </c>
      <c r="H25" s="117" t="s">
        <v>122</v>
      </c>
      <c r="I25" s="117" t="s">
        <v>434</v>
      </c>
      <c r="J25" s="18">
        <f>VLOOKUP(B25,'DIEM LT'!$B$9:$F$734,4,0)</f>
        <v>6.25</v>
      </c>
      <c r="K25" s="18">
        <f>VLOOKUP(B25,'DIEM TH'!$C$17:$M$88,9,0)</f>
        <v>5.5</v>
      </c>
      <c r="L25" s="83" t="str">
        <f t="shared" si="0"/>
        <v>Đạt</v>
      </c>
      <c r="M25" s="83"/>
    </row>
    <row r="26" spans="1:13" s="16" customFormat="1" ht="20.100000000000001" customHeight="1">
      <c r="A26" s="155">
        <v>17</v>
      </c>
      <c r="B26" s="117" t="s">
        <v>270</v>
      </c>
      <c r="C26" s="118" t="s">
        <v>435</v>
      </c>
      <c r="D26" s="118" t="s">
        <v>125</v>
      </c>
      <c r="E26" s="117" t="s">
        <v>436</v>
      </c>
      <c r="F26" s="117" t="s">
        <v>50</v>
      </c>
      <c r="G26" s="117" t="s">
        <v>49</v>
      </c>
      <c r="H26" s="117" t="s">
        <v>96</v>
      </c>
      <c r="I26" s="117" t="s">
        <v>437</v>
      </c>
      <c r="J26" s="18">
        <f>VLOOKUP(B26,'DIEM LT'!$B$9:$F$734,4,0)</f>
        <v>6</v>
      </c>
      <c r="K26" s="18">
        <f>VLOOKUP(B26,'DIEM TH'!$C$17:$M$88,9,0)</f>
        <v>9.25</v>
      </c>
      <c r="L26" s="83" t="str">
        <f t="shared" si="0"/>
        <v>Đạt</v>
      </c>
      <c r="M26" s="83"/>
    </row>
    <row r="27" spans="1:13" s="16" customFormat="1" ht="20.100000000000001" customHeight="1">
      <c r="A27" s="155">
        <v>18</v>
      </c>
      <c r="B27" s="117" t="s">
        <v>272</v>
      </c>
      <c r="C27" s="118" t="s">
        <v>139</v>
      </c>
      <c r="D27" s="118" t="s">
        <v>438</v>
      </c>
      <c r="E27" s="117" t="s">
        <v>439</v>
      </c>
      <c r="F27" s="117" t="s">
        <v>47</v>
      </c>
      <c r="G27" s="117" t="s">
        <v>49</v>
      </c>
      <c r="H27" s="117" t="s">
        <v>48</v>
      </c>
      <c r="I27" s="117" t="s">
        <v>440</v>
      </c>
      <c r="J27" s="18">
        <f>VLOOKUP(B27,'DIEM LT'!$B$9:$F$734,4,0)</f>
        <v>6</v>
      </c>
      <c r="K27" s="18">
        <f>VLOOKUP(B27,'DIEM TH'!$C$17:$M$88,9,0)</f>
        <v>5</v>
      </c>
      <c r="L27" s="83" t="str">
        <f t="shared" si="0"/>
        <v>Đạt</v>
      </c>
      <c r="M27" s="83"/>
    </row>
    <row r="28" spans="1:13" s="16" customFormat="1" ht="20.100000000000001" customHeight="1">
      <c r="A28" s="155">
        <v>19</v>
      </c>
      <c r="B28" s="117" t="s">
        <v>274</v>
      </c>
      <c r="C28" s="118" t="s">
        <v>441</v>
      </c>
      <c r="D28" s="118" t="s">
        <v>99</v>
      </c>
      <c r="E28" s="117" t="s">
        <v>442</v>
      </c>
      <c r="F28" s="117" t="s">
        <v>50</v>
      </c>
      <c r="G28" s="117" t="s">
        <v>49</v>
      </c>
      <c r="H28" s="117" t="s">
        <v>96</v>
      </c>
      <c r="I28" s="117" t="s">
        <v>398</v>
      </c>
      <c r="J28" s="18">
        <f>VLOOKUP(B28,'DIEM LT'!$B$9:$F$734,4,0)</f>
        <v>6.75</v>
      </c>
      <c r="K28" s="18">
        <f>VLOOKUP(B28,'DIEM TH'!$C$17:$M$88,9,0)</f>
        <v>8.75</v>
      </c>
      <c r="L28" s="83" t="str">
        <f t="shared" si="0"/>
        <v>Đạt</v>
      </c>
      <c r="M28" s="83"/>
    </row>
    <row r="29" spans="1:13" s="16" customFormat="1" ht="20.100000000000001" customHeight="1">
      <c r="A29" s="155">
        <v>20</v>
      </c>
      <c r="B29" s="117" t="s">
        <v>276</v>
      </c>
      <c r="C29" s="118" t="s">
        <v>443</v>
      </c>
      <c r="D29" s="118" t="s">
        <v>99</v>
      </c>
      <c r="E29" s="117" t="s">
        <v>444</v>
      </c>
      <c r="F29" s="117" t="s">
        <v>50</v>
      </c>
      <c r="G29" s="117" t="s">
        <v>52</v>
      </c>
      <c r="H29" s="117" t="s">
        <v>48</v>
      </c>
      <c r="I29" s="117" t="s">
        <v>445</v>
      </c>
      <c r="J29" s="18">
        <f>VLOOKUP(B29,'DIEM LT'!$B$9:$F$734,4,0)</f>
        <v>5</v>
      </c>
      <c r="K29" s="18">
        <f>VLOOKUP(B29,'DIEM TH'!$C$17:$M$88,9,0)</f>
        <v>6.5</v>
      </c>
      <c r="L29" s="83" t="str">
        <f t="shared" si="0"/>
        <v>Đạt</v>
      </c>
      <c r="M29" s="83"/>
    </row>
    <row r="30" spans="1:13" s="16" customFormat="1" ht="20.100000000000001" customHeight="1">
      <c r="A30" s="155">
        <v>21</v>
      </c>
      <c r="B30" s="117" t="s">
        <v>278</v>
      </c>
      <c r="C30" s="118" t="s">
        <v>446</v>
      </c>
      <c r="D30" s="118" t="s">
        <v>99</v>
      </c>
      <c r="E30" s="117" t="s">
        <v>447</v>
      </c>
      <c r="F30" s="117" t="s">
        <v>50</v>
      </c>
      <c r="G30" s="117" t="s">
        <v>52</v>
      </c>
      <c r="H30" s="117" t="s">
        <v>54</v>
      </c>
      <c r="I30" s="117" t="s">
        <v>448</v>
      </c>
      <c r="J30" s="18">
        <f>VLOOKUP(B30,'DIEM LT'!$B$9:$F$734,4,0)</f>
        <v>6.25</v>
      </c>
      <c r="K30" s="18">
        <f>VLOOKUP(B30,'DIEM TH'!$C$17:$M$88,9,0)</f>
        <v>10</v>
      </c>
      <c r="L30" s="83" t="str">
        <f t="shared" si="0"/>
        <v>Đạt</v>
      </c>
      <c r="M30" s="83"/>
    </row>
    <row r="31" spans="1:13" s="16" customFormat="1" ht="20.100000000000001" customHeight="1">
      <c r="A31" s="155">
        <v>22</v>
      </c>
      <c r="B31" s="117" t="s">
        <v>280</v>
      </c>
      <c r="C31" s="118" t="s">
        <v>449</v>
      </c>
      <c r="D31" s="118" t="s">
        <v>55</v>
      </c>
      <c r="E31" s="117" t="s">
        <v>450</v>
      </c>
      <c r="F31" s="117" t="s">
        <v>47</v>
      </c>
      <c r="G31" s="117" t="s">
        <v>81</v>
      </c>
      <c r="H31" s="117" t="s">
        <v>54</v>
      </c>
      <c r="I31" s="117" t="s">
        <v>437</v>
      </c>
      <c r="J31" s="18">
        <f>VLOOKUP(B31,'DIEM LT'!$B$9:$F$734,4,0)</f>
        <v>6.5</v>
      </c>
      <c r="K31" s="18">
        <f>VLOOKUP(B31,'DIEM TH'!$C$17:$M$88,9,0)</f>
        <v>10</v>
      </c>
      <c r="L31" s="83" t="str">
        <f t="shared" si="0"/>
        <v>Đạt</v>
      </c>
      <c r="M31" s="83"/>
    </row>
    <row r="32" spans="1:13" s="16" customFormat="1" ht="20.100000000000001" customHeight="1">
      <c r="A32" s="155">
        <v>23</v>
      </c>
      <c r="B32" s="117" t="s">
        <v>282</v>
      </c>
      <c r="C32" s="118" t="s">
        <v>451</v>
      </c>
      <c r="D32" s="118" t="s">
        <v>70</v>
      </c>
      <c r="E32" s="117" t="s">
        <v>452</v>
      </c>
      <c r="F32" s="117" t="s">
        <v>47</v>
      </c>
      <c r="G32" s="117" t="s">
        <v>49</v>
      </c>
      <c r="H32" s="117" t="s">
        <v>48</v>
      </c>
      <c r="I32" s="117" t="s">
        <v>412</v>
      </c>
      <c r="J32" s="18">
        <f>VLOOKUP(B32,'DIEM LT'!$B$9:$F$734,4,0)</f>
        <v>7</v>
      </c>
      <c r="K32" s="18">
        <f>VLOOKUP(B32,'DIEM TH'!$C$17:$M$88,9,0)</f>
        <v>9.75</v>
      </c>
      <c r="L32" s="83" t="str">
        <f t="shared" si="0"/>
        <v>Đạt</v>
      </c>
      <c r="M32" s="83"/>
    </row>
    <row r="33" spans="1:13" s="16" customFormat="1" ht="20.100000000000001" customHeight="1">
      <c r="A33" s="155">
        <v>24</v>
      </c>
      <c r="B33" s="117" t="s">
        <v>284</v>
      </c>
      <c r="C33" s="118" t="s">
        <v>453</v>
      </c>
      <c r="D33" s="118" t="s">
        <v>454</v>
      </c>
      <c r="E33" s="117" t="s">
        <v>455</v>
      </c>
      <c r="F33" s="117" t="s">
        <v>50</v>
      </c>
      <c r="G33" s="117" t="s">
        <v>49</v>
      </c>
      <c r="H33" s="117" t="s">
        <v>113</v>
      </c>
      <c r="I33" s="117" t="s">
        <v>456</v>
      </c>
      <c r="J33" s="18">
        <f>VLOOKUP(B33,'DIEM LT'!$B$9:$F$734,4,0)</f>
        <v>6</v>
      </c>
      <c r="K33" s="18">
        <f>VLOOKUP(B33,'DIEM TH'!$C$17:$M$88,9,0)</f>
        <v>4.5</v>
      </c>
      <c r="L33" s="83" t="str">
        <f t="shared" si="0"/>
        <v>Không đạt</v>
      </c>
      <c r="M33" s="83"/>
    </row>
    <row r="34" spans="1:13" s="16" customFormat="1" ht="20.100000000000001" customHeight="1">
      <c r="A34" s="155">
        <v>25</v>
      </c>
      <c r="B34" s="117" t="s">
        <v>286</v>
      </c>
      <c r="C34" s="118" t="s">
        <v>457</v>
      </c>
      <c r="D34" s="118" t="s">
        <v>67</v>
      </c>
      <c r="E34" s="117" t="s">
        <v>458</v>
      </c>
      <c r="F34" s="117" t="s">
        <v>50</v>
      </c>
      <c r="G34" s="117" t="s">
        <v>52</v>
      </c>
      <c r="H34" s="117" t="s">
        <v>54</v>
      </c>
      <c r="I34" s="117" t="s">
        <v>459</v>
      </c>
      <c r="J34" s="18">
        <f>VLOOKUP(B34,'DIEM LT'!$B$9:$F$734,4,0)</f>
        <v>4</v>
      </c>
      <c r="K34" s="18">
        <f>VLOOKUP(B34,'DIEM TH'!$C$17:$M$88,9,0)</f>
        <v>1.75</v>
      </c>
      <c r="L34" s="83" t="str">
        <f t="shared" si="0"/>
        <v>Không đạt</v>
      </c>
      <c r="M34" s="83"/>
    </row>
    <row r="35" spans="1:13" s="16" customFormat="1" ht="20.100000000000001" customHeight="1">
      <c r="A35" s="155">
        <v>26</v>
      </c>
      <c r="B35" s="117" t="s">
        <v>288</v>
      </c>
      <c r="C35" s="118" t="s">
        <v>460</v>
      </c>
      <c r="D35" s="118" t="s">
        <v>67</v>
      </c>
      <c r="E35" s="117" t="s">
        <v>461</v>
      </c>
      <c r="F35" s="117" t="s">
        <v>50</v>
      </c>
      <c r="G35" s="117" t="s">
        <v>52</v>
      </c>
      <c r="H35" s="117" t="s">
        <v>80</v>
      </c>
      <c r="I35" s="117" t="s">
        <v>130</v>
      </c>
      <c r="J35" s="18">
        <f>VLOOKUP(B35,'DIEM LT'!$B$9:$F$734,4,0)</f>
        <v>4</v>
      </c>
      <c r="K35" s="18">
        <f>VLOOKUP(B35,'DIEM TH'!$C$17:$M$88,9,0)</f>
        <v>4.5</v>
      </c>
      <c r="L35" s="83" t="str">
        <f t="shared" si="0"/>
        <v>Không đạt</v>
      </c>
      <c r="M35" s="83"/>
    </row>
    <row r="36" spans="1:13" s="16" customFormat="1" ht="20.100000000000001" customHeight="1">
      <c r="A36" s="155">
        <v>27</v>
      </c>
      <c r="B36" s="117" t="s">
        <v>290</v>
      </c>
      <c r="C36" s="118" t="s">
        <v>462</v>
      </c>
      <c r="D36" s="118" t="s">
        <v>74</v>
      </c>
      <c r="E36" s="117" t="s">
        <v>463</v>
      </c>
      <c r="F36" s="117" t="s">
        <v>47</v>
      </c>
      <c r="G36" s="117" t="s">
        <v>49</v>
      </c>
      <c r="H36" s="117" t="s">
        <v>134</v>
      </c>
      <c r="I36" s="117" t="s">
        <v>409</v>
      </c>
      <c r="J36" s="18">
        <f>VLOOKUP(B36,'DIEM LT'!$B$9:$F$734,4,0)</f>
        <v>5.25</v>
      </c>
      <c r="K36" s="18">
        <f>VLOOKUP(B36,'DIEM TH'!$C$17:$M$88,9,0)</f>
        <v>7.25</v>
      </c>
      <c r="L36" s="83" t="str">
        <f t="shared" si="0"/>
        <v>Đạt</v>
      </c>
      <c r="M36" s="83"/>
    </row>
    <row r="37" spans="1:13" s="16" customFormat="1" ht="20.100000000000001" customHeight="1">
      <c r="A37" s="155">
        <v>28</v>
      </c>
      <c r="B37" s="117" t="s">
        <v>292</v>
      </c>
      <c r="C37" s="118" t="s">
        <v>464</v>
      </c>
      <c r="D37" s="118" t="s">
        <v>115</v>
      </c>
      <c r="E37" s="117" t="s">
        <v>465</v>
      </c>
      <c r="F37" s="117" t="s">
        <v>47</v>
      </c>
      <c r="G37" s="117" t="s">
        <v>51</v>
      </c>
      <c r="H37" s="117" t="s">
        <v>80</v>
      </c>
      <c r="I37" s="117" t="s">
        <v>418</v>
      </c>
      <c r="J37" s="18">
        <f>VLOOKUP(B37,'DIEM LT'!$B$9:$F$734,4,0)</f>
        <v>4.25</v>
      </c>
      <c r="K37" s="18">
        <f>VLOOKUP(B37,'DIEM TH'!$C$17:$M$88,9,0)</f>
        <v>5.75</v>
      </c>
      <c r="L37" s="83" t="str">
        <f t="shared" si="0"/>
        <v>Không đạt</v>
      </c>
      <c r="M37" s="83"/>
    </row>
    <row r="38" spans="1:13" s="16" customFormat="1" ht="20.100000000000001" customHeight="1">
      <c r="A38" s="155">
        <v>29</v>
      </c>
      <c r="B38" s="117" t="s">
        <v>294</v>
      </c>
      <c r="C38" s="118" t="s">
        <v>131</v>
      </c>
      <c r="D38" s="118" t="s">
        <v>102</v>
      </c>
      <c r="E38" s="117" t="s">
        <v>466</v>
      </c>
      <c r="F38" s="117" t="s">
        <v>50</v>
      </c>
      <c r="G38" s="117" t="s">
        <v>49</v>
      </c>
      <c r="H38" s="117" t="s">
        <v>88</v>
      </c>
      <c r="I38" s="117" t="s">
        <v>434</v>
      </c>
      <c r="J38" s="18">
        <f>VLOOKUP(B38,'DIEM LT'!$B$9:$F$734,4,0)</f>
        <v>6</v>
      </c>
      <c r="K38" s="18">
        <f>VLOOKUP(B38,'DIEM TH'!$C$17:$M$88,9,0)</f>
        <v>8</v>
      </c>
      <c r="L38" s="83" t="str">
        <f t="shared" si="0"/>
        <v>Đạt</v>
      </c>
      <c r="M38" s="83"/>
    </row>
    <row r="39" spans="1:13" s="16" customFormat="1" ht="20.100000000000001" customHeight="1">
      <c r="A39" s="155">
        <v>30</v>
      </c>
      <c r="B39" s="117" t="s">
        <v>296</v>
      </c>
      <c r="C39" s="118" t="s">
        <v>109</v>
      </c>
      <c r="D39" s="118" t="s">
        <v>467</v>
      </c>
      <c r="E39" s="117" t="s">
        <v>468</v>
      </c>
      <c r="F39" s="117" t="s">
        <v>50</v>
      </c>
      <c r="G39" s="117" t="s">
        <v>52</v>
      </c>
      <c r="H39" s="117" t="s">
        <v>48</v>
      </c>
      <c r="I39" s="117" t="s">
        <v>437</v>
      </c>
      <c r="J39" s="18">
        <f>VLOOKUP(B39,'DIEM LT'!$B$9:$F$734,4,0)</f>
        <v>4.75</v>
      </c>
      <c r="K39" s="18">
        <f>VLOOKUP(B39,'DIEM TH'!$C$17:$M$88,9,0)</f>
        <v>6</v>
      </c>
      <c r="L39" s="83" t="str">
        <f t="shared" si="0"/>
        <v>Không đạt</v>
      </c>
      <c r="M39" s="83"/>
    </row>
    <row r="40" spans="1:13" s="16" customFormat="1" ht="20.100000000000001" customHeight="1">
      <c r="A40" s="155">
        <v>31</v>
      </c>
      <c r="B40" s="117" t="s">
        <v>298</v>
      </c>
      <c r="C40" s="118" t="s">
        <v>77</v>
      </c>
      <c r="D40" s="118" t="s">
        <v>107</v>
      </c>
      <c r="E40" s="117" t="s">
        <v>469</v>
      </c>
      <c r="F40" s="117" t="s">
        <v>50</v>
      </c>
      <c r="G40" s="117" t="s">
        <v>49</v>
      </c>
      <c r="H40" s="117" t="s">
        <v>48</v>
      </c>
      <c r="I40" s="117" t="s">
        <v>409</v>
      </c>
      <c r="J40" s="18">
        <f>VLOOKUP(B40,'DIEM LT'!$B$9:$F$734,4,0)</f>
        <v>6</v>
      </c>
      <c r="K40" s="18">
        <f>VLOOKUP(B40,'DIEM TH'!$C$17:$M$88,9,0)</f>
        <v>8.25</v>
      </c>
      <c r="L40" s="83" t="str">
        <f t="shared" si="0"/>
        <v>Đạt</v>
      </c>
      <c r="M40" s="83"/>
    </row>
    <row r="41" spans="1:13" s="16" customFormat="1" ht="20.100000000000001" customHeight="1">
      <c r="A41" s="155">
        <v>32</v>
      </c>
      <c r="B41" s="117" t="s">
        <v>300</v>
      </c>
      <c r="C41" s="118" t="s">
        <v>470</v>
      </c>
      <c r="D41" s="118" t="s">
        <v>50</v>
      </c>
      <c r="E41" s="117" t="s">
        <v>471</v>
      </c>
      <c r="F41" s="117" t="s">
        <v>47</v>
      </c>
      <c r="G41" s="117" t="s">
        <v>49</v>
      </c>
      <c r="H41" s="117" t="s">
        <v>82</v>
      </c>
      <c r="I41" s="117" t="s">
        <v>424</v>
      </c>
      <c r="J41" s="18">
        <f>VLOOKUP(B41,'DIEM LT'!$B$9:$F$734,4,0)</f>
        <v>7.25</v>
      </c>
      <c r="K41" s="18">
        <f>VLOOKUP(B41,'DIEM TH'!$C$17:$M$88,9,0)</f>
        <v>9.75</v>
      </c>
      <c r="L41" s="83" t="str">
        <f t="shared" si="0"/>
        <v>Đạt</v>
      </c>
      <c r="M41" s="83"/>
    </row>
    <row r="42" spans="1:13" s="16" customFormat="1" ht="20.100000000000001" customHeight="1">
      <c r="A42" s="155">
        <v>33</v>
      </c>
      <c r="B42" s="117" t="s">
        <v>302</v>
      </c>
      <c r="C42" s="118" t="s">
        <v>472</v>
      </c>
      <c r="D42" s="118" t="s">
        <v>473</v>
      </c>
      <c r="E42" s="117" t="s">
        <v>474</v>
      </c>
      <c r="F42" s="117" t="s">
        <v>50</v>
      </c>
      <c r="G42" s="117" t="s">
        <v>52</v>
      </c>
      <c r="H42" s="117" t="s">
        <v>91</v>
      </c>
      <c r="I42" s="117" t="s">
        <v>401</v>
      </c>
      <c r="J42" s="18">
        <f>VLOOKUP(B42,'DIEM LT'!$B$9:$F$734,4,0)</f>
        <v>4</v>
      </c>
      <c r="K42" s="18">
        <f>VLOOKUP(B42,'DIEM TH'!$C$17:$M$88,9,0)</f>
        <v>4.25</v>
      </c>
      <c r="L42" s="83" t="str">
        <f t="shared" si="0"/>
        <v>Không đạt</v>
      </c>
      <c r="M42" s="83"/>
    </row>
    <row r="43" spans="1:13" s="16" customFormat="1" ht="20.100000000000001" customHeight="1">
      <c r="A43" s="155">
        <v>34</v>
      </c>
      <c r="B43" s="117" t="s">
        <v>304</v>
      </c>
      <c r="C43" s="118" t="s">
        <v>475</v>
      </c>
      <c r="D43" s="118" t="s">
        <v>473</v>
      </c>
      <c r="E43" s="117" t="s">
        <v>476</v>
      </c>
      <c r="F43" s="117" t="s">
        <v>47</v>
      </c>
      <c r="G43" s="117" t="s">
        <v>49</v>
      </c>
      <c r="H43" s="117" t="s">
        <v>117</v>
      </c>
      <c r="I43" s="117" t="s">
        <v>409</v>
      </c>
      <c r="J43" s="18">
        <f>VLOOKUP(B43,'DIEM LT'!$B$9:$F$734,4,0)</f>
        <v>6</v>
      </c>
      <c r="K43" s="18">
        <f>VLOOKUP(B43,'DIEM TH'!$C$17:$M$88,9,0)</f>
        <v>5</v>
      </c>
      <c r="L43" s="83" t="str">
        <f t="shared" si="0"/>
        <v>Đạt</v>
      </c>
      <c r="M43" s="83"/>
    </row>
    <row r="44" spans="1:13" s="16" customFormat="1" ht="20.100000000000001" customHeight="1">
      <c r="A44" s="155">
        <v>35</v>
      </c>
      <c r="B44" s="117" t="s">
        <v>306</v>
      </c>
      <c r="C44" s="118" t="s">
        <v>53</v>
      </c>
      <c r="D44" s="118" t="s">
        <v>473</v>
      </c>
      <c r="E44" s="117" t="s">
        <v>477</v>
      </c>
      <c r="F44" s="117" t="s">
        <v>47</v>
      </c>
      <c r="G44" s="117" t="s">
        <v>49</v>
      </c>
      <c r="H44" s="117" t="s">
        <v>48</v>
      </c>
      <c r="I44" s="117" t="s">
        <v>401</v>
      </c>
      <c r="J44" s="18">
        <f>VLOOKUP(B44,'DIEM LT'!$B$9:$F$734,4,0)</f>
        <v>6</v>
      </c>
      <c r="K44" s="18">
        <f>VLOOKUP(B44,'DIEM TH'!$C$17:$M$88,9,0)</f>
        <v>8.25</v>
      </c>
      <c r="L44" s="83" t="str">
        <f t="shared" si="0"/>
        <v>Đạt</v>
      </c>
      <c r="M44" s="83"/>
    </row>
    <row r="45" spans="1:13" s="16" customFormat="1" ht="20.100000000000001" customHeight="1">
      <c r="A45" s="155">
        <v>36</v>
      </c>
      <c r="B45" s="117" t="s">
        <v>312</v>
      </c>
      <c r="C45" s="118" t="s">
        <v>478</v>
      </c>
      <c r="D45" s="118" t="s">
        <v>479</v>
      </c>
      <c r="E45" s="117" t="s">
        <v>480</v>
      </c>
      <c r="F45" s="117" t="s">
        <v>50</v>
      </c>
      <c r="G45" s="117" t="s">
        <v>49</v>
      </c>
      <c r="H45" s="117" t="s">
        <v>48</v>
      </c>
      <c r="I45" s="117" t="s">
        <v>440</v>
      </c>
      <c r="J45" s="18">
        <f>VLOOKUP(B45,'DIEM LT'!$B$9:$F$734,4,0)</f>
        <v>5.75</v>
      </c>
      <c r="K45" s="18">
        <f>VLOOKUP(B45,'DIEM TH'!$C$17:$M$88,9,0)</f>
        <v>4</v>
      </c>
      <c r="L45" s="83" t="str">
        <f t="shared" si="0"/>
        <v>Không đạt</v>
      </c>
      <c r="M45" s="83"/>
    </row>
    <row r="46" spans="1:13" s="16" customFormat="1" ht="20.100000000000001" customHeight="1">
      <c r="A46" s="155">
        <v>37</v>
      </c>
      <c r="B46" s="117" t="s">
        <v>314</v>
      </c>
      <c r="C46" s="118" t="s">
        <v>481</v>
      </c>
      <c r="D46" s="118" t="s">
        <v>479</v>
      </c>
      <c r="E46" s="117" t="s">
        <v>482</v>
      </c>
      <c r="F46" s="117" t="s">
        <v>47</v>
      </c>
      <c r="G46" s="117" t="s">
        <v>49</v>
      </c>
      <c r="H46" s="117" t="s">
        <v>128</v>
      </c>
      <c r="I46" s="117" t="s">
        <v>445</v>
      </c>
      <c r="J46" s="18">
        <f>VLOOKUP(B46,'DIEM LT'!$B$9:$F$734,4,0)</f>
        <v>4.75</v>
      </c>
      <c r="K46" s="18">
        <f>VLOOKUP(B46,'DIEM TH'!$C$17:$M$88,9,0)</f>
        <v>5</v>
      </c>
      <c r="L46" s="83" t="str">
        <f t="shared" si="0"/>
        <v>Không đạt</v>
      </c>
      <c r="M46" s="83"/>
    </row>
    <row r="47" spans="1:13" s="16" customFormat="1" ht="20.100000000000001" customHeight="1">
      <c r="A47" s="155">
        <v>38</v>
      </c>
      <c r="B47" s="117" t="s">
        <v>316</v>
      </c>
      <c r="C47" s="118" t="s">
        <v>483</v>
      </c>
      <c r="D47" s="118" t="s">
        <v>484</v>
      </c>
      <c r="E47" s="117" t="s">
        <v>485</v>
      </c>
      <c r="F47" s="117" t="s">
        <v>50</v>
      </c>
      <c r="G47" s="117" t="s">
        <v>49</v>
      </c>
      <c r="H47" s="117" t="s">
        <v>96</v>
      </c>
      <c r="I47" s="117" t="s">
        <v>486</v>
      </c>
      <c r="J47" s="18">
        <f>VLOOKUP(B47,'DIEM LT'!$B$9:$F$734,4,0)</f>
        <v>6.25</v>
      </c>
      <c r="K47" s="18">
        <f>VLOOKUP(B47,'DIEM TH'!$C$17:$M$88,9,0)</f>
        <v>7.5</v>
      </c>
      <c r="L47" s="83" t="str">
        <f t="shared" si="0"/>
        <v>Đạt</v>
      </c>
      <c r="M47" s="83"/>
    </row>
    <row r="48" spans="1:13" s="16" customFormat="1" ht="20.100000000000001" customHeight="1">
      <c r="A48" s="155">
        <v>39</v>
      </c>
      <c r="B48" s="117" t="s">
        <v>318</v>
      </c>
      <c r="C48" s="118" t="s">
        <v>487</v>
      </c>
      <c r="D48" s="118" t="s">
        <v>118</v>
      </c>
      <c r="E48" s="117" t="s">
        <v>488</v>
      </c>
      <c r="F48" s="117" t="s">
        <v>47</v>
      </c>
      <c r="G48" s="117" t="s">
        <v>49</v>
      </c>
      <c r="H48" s="117" t="s">
        <v>105</v>
      </c>
      <c r="I48" s="117" t="s">
        <v>398</v>
      </c>
      <c r="J48" s="18">
        <f>VLOOKUP(B48,'DIEM LT'!$B$9:$F$734,4,0)</f>
        <v>3.25</v>
      </c>
      <c r="K48" s="18">
        <f>VLOOKUP(B48,'DIEM TH'!$C$17:$M$88,9,0)</f>
        <v>6.75</v>
      </c>
      <c r="L48" s="83" t="str">
        <f t="shared" si="0"/>
        <v>Không đạt</v>
      </c>
      <c r="M48" s="83"/>
    </row>
    <row r="49" spans="1:13" s="16" customFormat="1" ht="20.100000000000001" customHeight="1">
      <c r="A49" s="155">
        <v>40</v>
      </c>
      <c r="B49" s="117" t="s">
        <v>320</v>
      </c>
      <c r="C49" s="118" t="s">
        <v>489</v>
      </c>
      <c r="D49" s="118" t="s">
        <v>118</v>
      </c>
      <c r="E49" s="117" t="s">
        <v>490</v>
      </c>
      <c r="F49" s="117" t="s">
        <v>47</v>
      </c>
      <c r="G49" s="117" t="s">
        <v>49</v>
      </c>
      <c r="H49" s="117" t="s">
        <v>101</v>
      </c>
      <c r="I49" s="117" t="s">
        <v>401</v>
      </c>
      <c r="J49" s="18">
        <f>VLOOKUP(B49,'DIEM LT'!$B$9:$F$734,4,0)</f>
        <v>7.25</v>
      </c>
      <c r="K49" s="18">
        <f>VLOOKUP(B49,'DIEM TH'!$C$17:$M$88,9,0)</f>
        <v>9</v>
      </c>
      <c r="L49" s="83" t="str">
        <f t="shared" si="0"/>
        <v>Đạt</v>
      </c>
      <c r="M49" s="83"/>
    </row>
    <row r="50" spans="1:13" s="16" customFormat="1" ht="20.100000000000001" customHeight="1">
      <c r="A50" s="155">
        <v>41</v>
      </c>
      <c r="B50" s="117" t="s">
        <v>308</v>
      </c>
      <c r="C50" s="118" t="s">
        <v>53</v>
      </c>
      <c r="D50" s="118" t="s">
        <v>140</v>
      </c>
      <c r="E50" s="117" t="s">
        <v>491</v>
      </c>
      <c r="F50" s="117" t="s">
        <v>47</v>
      </c>
      <c r="G50" s="117" t="s">
        <v>49</v>
      </c>
      <c r="H50" s="117" t="s">
        <v>88</v>
      </c>
      <c r="I50" s="117" t="s">
        <v>424</v>
      </c>
      <c r="J50" s="18">
        <f>VLOOKUP(B50,'DIEM LT'!$B$9:$F$734,4,0)</f>
        <v>7</v>
      </c>
      <c r="K50" s="18">
        <f>VLOOKUP(B50,'DIEM TH'!$C$17:$M$88,9,0)</f>
        <v>10</v>
      </c>
      <c r="L50" s="83" t="str">
        <f t="shared" si="0"/>
        <v>Đạt</v>
      </c>
      <c r="M50" s="83"/>
    </row>
    <row r="51" spans="1:13" s="16" customFormat="1" ht="20.100000000000001" customHeight="1">
      <c r="A51" s="155">
        <v>42</v>
      </c>
      <c r="B51" s="117" t="s">
        <v>322</v>
      </c>
      <c r="C51" s="118" t="s">
        <v>492</v>
      </c>
      <c r="D51" s="118" t="s">
        <v>72</v>
      </c>
      <c r="E51" s="117" t="s">
        <v>493</v>
      </c>
      <c r="F51" s="117" t="s">
        <v>47</v>
      </c>
      <c r="G51" s="117" t="s">
        <v>49</v>
      </c>
      <c r="H51" s="117" t="s">
        <v>136</v>
      </c>
      <c r="I51" s="117" t="s">
        <v>424</v>
      </c>
      <c r="J51" s="18">
        <f>VLOOKUP(B51,'DIEM LT'!$B$9:$F$734,4,0)</f>
        <v>7</v>
      </c>
      <c r="K51" s="18">
        <f>VLOOKUP(B51,'DIEM TH'!$C$17:$M$88,9,0)</f>
        <v>8.75</v>
      </c>
      <c r="L51" s="83" t="str">
        <f t="shared" si="0"/>
        <v>Đạt</v>
      </c>
      <c r="M51" s="83"/>
    </row>
    <row r="52" spans="1:13" s="16" customFormat="1" ht="20.100000000000001" customHeight="1">
      <c r="A52" s="155">
        <v>43</v>
      </c>
      <c r="B52" s="117" t="s">
        <v>324</v>
      </c>
      <c r="C52" s="118" t="s">
        <v>494</v>
      </c>
      <c r="D52" s="118" t="s">
        <v>142</v>
      </c>
      <c r="E52" s="117" t="s">
        <v>146</v>
      </c>
      <c r="F52" s="117" t="s">
        <v>50</v>
      </c>
      <c r="G52" s="117" t="s">
        <v>49</v>
      </c>
      <c r="H52" s="117" t="s">
        <v>48</v>
      </c>
      <c r="I52" s="117" t="s">
        <v>398</v>
      </c>
      <c r="J52" s="18">
        <f>VLOOKUP(B52,'DIEM LT'!$B$9:$F$734,4,0)</f>
        <v>6</v>
      </c>
      <c r="K52" s="18">
        <f>VLOOKUP(B52,'DIEM TH'!$C$17:$M$88,9,0)</f>
        <v>10</v>
      </c>
      <c r="L52" s="83" t="str">
        <f t="shared" si="0"/>
        <v>Đạt</v>
      </c>
      <c r="M52" s="83"/>
    </row>
    <row r="53" spans="1:13" s="16" customFormat="1" ht="20.100000000000001" customHeight="1">
      <c r="A53" s="155">
        <v>44</v>
      </c>
      <c r="B53" s="117" t="s">
        <v>326</v>
      </c>
      <c r="C53" s="118" t="s">
        <v>495</v>
      </c>
      <c r="D53" s="118" t="s">
        <v>143</v>
      </c>
      <c r="E53" s="117" t="s">
        <v>425</v>
      </c>
      <c r="F53" s="117" t="s">
        <v>50</v>
      </c>
      <c r="G53" s="117" t="s">
        <v>49</v>
      </c>
      <c r="H53" s="117" t="s">
        <v>89</v>
      </c>
      <c r="I53" s="117" t="s">
        <v>437</v>
      </c>
      <c r="J53" s="18">
        <f>VLOOKUP(B53,'DIEM LT'!$B$9:$F$734,4,0)</f>
        <v>6.75</v>
      </c>
      <c r="K53" s="18">
        <f>VLOOKUP(B53,'DIEM TH'!$C$17:$M$88,9,0)</f>
        <v>7.25</v>
      </c>
      <c r="L53" s="83" t="str">
        <f t="shared" si="0"/>
        <v>Đạt</v>
      </c>
      <c r="M53" s="83"/>
    </row>
    <row r="54" spans="1:13" s="16" customFormat="1" ht="20.100000000000001" customHeight="1">
      <c r="A54" s="155">
        <v>45</v>
      </c>
      <c r="B54" s="117" t="s">
        <v>328</v>
      </c>
      <c r="C54" s="118" t="s">
        <v>53</v>
      </c>
      <c r="D54" s="118" t="s">
        <v>119</v>
      </c>
      <c r="E54" s="117" t="s">
        <v>496</v>
      </c>
      <c r="F54" s="117" t="s">
        <v>47</v>
      </c>
      <c r="G54" s="117" t="s">
        <v>49</v>
      </c>
      <c r="H54" s="117" t="s">
        <v>48</v>
      </c>
      <c r="I54" s="117" t="s">
        <v>445</v>
      </c>
      <c r="J54" s="18">
        <f>VLOOKUP(B54,'DIEM LT'!$B$9:$F$734,4,0)</f>
        <v>5.25</v>
      </c>
      <c r="K54" s="18">
        <f>VLOOKUP(B54,'DIEM TH'!$C$17:$M$88,9,0)</f>
        <v>5</v>
      </c>
      <c r="L54" s="83" t="str">
        <f t="shared" si="0"/>
        <v>Đạt</v>
      </c>
      <c r="M54" s="83"/>
    </row>
    <row r="55" spans="1:13" s="16" customFormat="1" ht="20.100000000000001" customHeight="1">
      <c r="A55" s="155">
        <v>46</v>
      </c>
      <c r="B55" s="117" t="s">
        <v>330</v>
      </c>
      <c r="C55" s="118" t="s">
        <v>497</v>
      </c>
      <c r="D55" s="118" t="s">
        <v>119</v>
      </c>
      <c r="E55" s="117" t="s">
        <v>498</v>
      </c>
      <c r="F55" s="117" t="s">
        <v>47</v>
      </c>
      <c r="G55" s="117" t="s">
        <v>49</v>
      </c>
      <c r="H55" s="117" t="s">
        <v>48</v>
      </c>
      <c r="I55" s="117" t="s">
        <v>398</v>
      </c>
      <c r="J55" s="18">
        <f>VLOOKUP(B55,'DIEM LT'!$B$9:$F$734,4,0)</f>
        <v>6.5</v>
      </c>
      <c r="K55" s="18">
        <f>VLOOKUP(B55,'DIEM TH'!$C$17:$M$88,9,0)</f>
        <v>8</v>
      </c>
      <c r="L55" s="83" t="str">
        <f t="shared" si="0"/>
        <v>Đạt</v>
      </c>
      <c r="M55" s="83"/>
    </row>
    <row r="56" spans="1:13" s="177" customFormat="1" ht="20.100000000000001" customHeight="1">
      <c r="A56" s="156">
        <v>47</v>
      </c>
      <c r="B56" s="121" t="s">
        <v>332</v>
      </c>
      <c r="C56" s="122" t="s">
        <v>499</v>
      </c>
      <c r="D56" s="122" t="s">
        <v>86</v>
      </c>
      <c r="E56" s="121" t="s">
        <v>500</v>
      </c>
      <c r="F56" s="121" t="s">
        <v>50</v>
      </c>
      <c r="G56" s="121" t="s">
        <v>52</v>
      </c>
      <c r="H56" s="121" t="s">
        <v>82</v>
      </c>
      <c r="I56" s="121" t="s">
        <v>501</v>
      </c>
      <c r="J56" s="157">
        <f>VLOOKUP(B56,'DIEM LT'!$B$9:$F$734,4,0)</f>
        <v>0</v>
      </c>
      <c r="K56" s="157">
        <f>VLOOKUP(B56,'DIEM TH'!$C$17:$M$88,9,0)</f>
        <v>0</v>
      </c>
      <c r="L56" s="176" t="str">
        <f t="shared" si="0"/>
        <v>Không đạt</v>
      </c>
      <c r="M56" s="176" t="s">
        <v>502</v>
      </c>
    </row>
    <row r="57" spans="1:13" s="16" customFormat="1" ht="20.100000000000001" customHeight="1">
      <c r="A57" s="155">
        <v>48</v>
      </c>
      <c r="B57" s="117" t="s">
        <v>335</v>
      </c>
      <c r="C57" s="118" t="s">
        <v>503</v>
      </c>
      <c r="D57" s="118" t="s">
        <v>86</v>
      </c>
      <c r="E57" s="117" t="s">
        <v>504</v>
      </c>
      <c r="F57" s="117" t="s">
        <v>50</v>
      </c>
      <c r="G57" s="117" t="s">
        <v>81</v>
      </c>
      <c r="H57" s="117" t="s">
        <v>133</v>
      </c>
      <c r="I57" s="117" t="s">
        <v>505</v>
      </c>
      <c r="J57" s="18">
        <f>VLOOKUP(B57,'DIEM LT'!$B$9:$F$734,4,0)</f>
        <v>6.25</v>
      </c>
      <c r="K57" s="18">
        <f>VLOOKUP(B57,'DIEM TH'!$C$17:$M$88,9,0)</f>
        <v>5</v>
      </c>
      <c r="L57" s="83" t="str">
        <f t="shared" si="0"/>
        <v>Đạt</v>
      </c>
      <c r="M57" s="83"/>
    </row>
    <row r="58" spans="1:13" s="16" customFormat="1" ht="20.100000000000001" customHeight="1">
      <c r="A58" s="155">
        <v>49</v>
      </c>
      <c r="B58" s="117" t="s">
        <v>337</v>
      </c>
      <c r="C58" s="118" t="s">
        <v>506</v>
      </c>
      <c r="D58" s="118" t="s">
        <v>507</v>
      </c>
      <c r="E58" s="117" t="s">
        <v>508</v>
      </c>
      <c r="F58" s="117" t="s">
        <v>47</v>
      </c>
      <c r="G58" s="117" t="s">
        <v>132</v>
      </c>
      <c r="H58" s="117" t="s">
        <v>91</v>
      </c>
      <c r="I58" s="117" t="s">
        <v>505</v>
      </c>
      <c r="J58" s="18">
        <f>VLOOKUP(B58,'DIEM LT'!$B$9:$F$734,4,0)</f>
        <v>5.5</v>
      </c>
      <c r="K58" s="18">
        <f>VLOOKUP(B58,'DIEM TH'!$C$17:$M$88,9,0)</f>
        <v>7.25</v>
      </c>
      <c r="L58" s="83" t="str">
        <f t="shared" si="0"/>
        <v>Đạt</v>
      </c>
      <c r="M58" s="83"/>
    </row>
    <row r="59" spans="1:13" s="16" customFormat="1" ht="20.100000000000001" customHeight="1">
      <c r="A59" s="155">
        <v>50</v>
      </c>
      <c r="B59" s="117" t="s">
        <v>339</v>
      </c>
      <c r="C59" s="118" t="s">
        <v>509</v>
      </c>
      <c r="D59" s="118" t="s">
        <v>90</v>
      </c>
      <c r="E59" s="117" t="s">
        <v>493</v>
      </c>
      <c r="F59" s="117" t="s">
        <v>47</v>
      </c>
      <c r="G59" s="117" t="s">
        <v>49</v>
      </c>
      <c r="H59" s="117" t="s">
        <v>88</v>
      </c>
      <c r="I59" s="117" t="s">
        <v>424</v>
      </c>
      <c r="J59" s="18">
        <f>VLOOKUP(B59,'DIEM LT'!$B$9:$F$734,4,0)</f>
        <v>5.5</v>
      </c>
      <c r="K59" s="18">
        <f>VLOOKUP(B59,'DIEM TH'!$C$17:$M$88,9,0)</f>
        <v>6.75</v>
      </c>
      <c r="L59" s="83" t="str">
        <f t="shared" si="0"/>
        <v>Đạt</v>
      </c>
      <c r="M59" s="83"/>
    </row>
    <row r="60" spans="1:13" s="16" customFormat="1" ht="20.100000000000001" customHeight="1">
      <c r="A60" s="155">
        <v>51</v>
      </c>
      <c r="B60" s="117" t="s">
        <v>341</v>
      </c>
      <c r="C60" s="118" t="s">
        <v>510</v>
      </c>
      <c r="D60" s="118" t="s">
        <v>120</v>
      </c>
      <c r="E60" s="117" t="s">
        <v>423</v>
      </c>
      <c r="F60" s="117" t="s">
        <v>50</v>
      </c>
      <c r="G60" s="117" t="s">
        <v>49</v>
      </c>
      <c r="H60" s="117" t="s">
        <v>122</v>
      </c>
      <c r="I60" s="117" t="s">
        <v>398</v>
      </c>
      <c r="J60" s="18">
        <f>VLOOKUP(B60,'DIEM LT'!$B$9:$F$734,4,0)</f>
        <v>7.5</v>
      </c>
      <c r="K60" s="18">
        <f>VLOOKUP(B60,'DIEM TH'!$C$17:$M$88,9,0)</f>
        <v>10</v>
      </c>
      <c r="L60" s="83" t="str">
        <f t="shared" si="0"/>
        <v>Đạt</v>
      </c>
      <c r="M60" s="83"/>
    </row>
    <row r="61" spans="1:13" s="16" customFormat="1" ht="20.100000000000001" customHeight="1">
      <c r="A61" s="155">
        <v>52</v>
      </c>
      <c r="B61" s="117" t="s">
        <v>343</v>
      </c>
      <c r="C61" s="118" t="s">
        <v>77</v>
      </c>
      <c r="D61" s="118" t="s">
        <v>120</v>
      </c>
      <c r="E61" s="117" t="s">
        <v>511</v>
      </c>
      <c r="F61" s="117" t="s">
        <v>50</v>
      </c>
      <c r="G61" s="117" t="s">
        <v>49</v>
      </c>
      <c r="H61" s="117" t="s">
        <v>89</v>
      </c>
      <c r="I61" s="117" t="s">
        <v>512</v>
      </c>
      <c r="J61" s="18">
        <f>VLOOKUP(B61,'DIEM LT'!$B$9:$F$734,4,0)</f>
        <v>7</v>
      </c>
      <c r="K61" s="18">
        <f>VLOOKUP(B61,'DIEM TH'!$C$17:$M$88,9,0)</f>
        <v>10</v>
      </c>
      <c r="L61" s="83" t="str">
        <f t="shared" si="0"/>
        <v>Đạt</v>
      </c>
      <c r="M61" s="83"/>
    </row>
    <row r="62" spans="1:13" s="16" customFormat="1" ht="20.100000000000001" customHeight="1">
      <c r="A62" s="155">
        <v>53</v>
      </c>
      <c r="B62" s="117" t="s">
        <v>345</v>
      </c>
      <c r="C62" s="118" t="s">
        <v>53</v>
      </c>
      <c r="D62" s="118" t="s">
        <v>513</v>
      </c>
      <c r="E62" s="117" t="s">
        <v>514</v>
      </c>
      <c r="F62" s="117" t="s">
        <v>47</v>
      </c>
      <c r="G62" s="117" t="s">
        <v>49</v>
      </c>
      <c r="H62" s="117" t="s">
        <v>48</v>
      </c>
      <c r="I62" s="117" t="s">
        <v>398</v>
      </c>
      <c r="J62" s="18">
        <f>VLOOKUP(B62,'DIEM LT'!$B$9:$F$734,4,0)</f>
        <v>4</v>
      </c>
      <c r="K62" s="18">
        <f>VLOOKUP(B62,'DIEM TH'!$C$17:$M$88,9,0)</f>
        <v>7.75</v>
      </c>
      <c r="L62" s="83" t="str">
        <f t="shared" si="0"/>
        <v>Không đạt</v>
      </c>
      <c r="M62" s="83"/>
    </row>
    <row r="63" spans="1:13" s="16" customFormat="1" ht="20.100000000000001" customHeight="1">
      <c r="A63" s="155">
        <v>54</v>
      </c>
      <c r="B63" s="117" t="s">
        <v>347</v>
      </c>
      <c r="C63" s="118" t="s">
        <v>100</v>
      </c>
      <c r="D63" s="118" t="s">
        <v>103</v>
      </c>
      <c r="E63" s="117" t="s">
        <v>452</v>
      </c>
      <c r="F63" s="117" t="s">
        <v>47</v>
      </c>
      <c r="G63" s="117" t="s">
        <v>49</v>
      </c>
      <c r="H63" s="117" t="s">
        <v>48</v>
      </c>
      <c r="I63" s="117" t="s">
        <v>424</v>
      </c>
      <c r="J63" s="18">
        <f>VLOOKUP(B63,'DIEM LT'!$B$9:$F$734,4,0)</f>
        <v>8</v>
      </c>
      <c r="K63" s="18">
        <f>VLOOKUP(B63,'DIEM TH'!$C$17:$M$88,9,0)</f>
        <v>9</v>
      </c>
      <c r="L63" s="83" t="str">
        <f t="shared" si="0"/>
        <v>Đạt</v>
      </c>
      <c r="M63" s="83"/>
    </row>
    <row r="64" spans="1:13" s="16" customFormat="1" ht="20.100000000000001" customHeight="1">
      <c r="A64" s="155">
        <v>55</v>
      </c>
      <c r="B64" s="117" t="s">
        <v>349</v>
      </c>
      <c r="C64" s="118" t="s">
        <v>515</v>
      </c>
      <c r="D64" s="118" t="s">
        <v>103</v>
      </c>
      <c r="E64" s="117" t="s">
        <v>516</v>
      </c>
      <c r="F64" s="117" t="s">
        <v>47</v>
      </c>
      <c r="G64" s="117" t="s">
        <v>52</v>
      </c>
      <c r="H64" s="117" t="s">
        <v>101</v>
      </c>
      <c r="I64" s="117" t="s">
        <v>418</v>
      </c>
      <c r="J64" s="18">
        <f>VLOOKUP(B64,'DIEM LT'!$B$9:$F$734,4,0)</f>
        <v>4</v>
      </c>
      <c r="K64" s="18">
        <f>VLOOKUP(B64,'DIEM TH'!$C$17:$M$88,9,0)</f>
        <v>5.5</v>
      </c>
      <c r="L64" s="83" t="str">
        <f t="shared" si="0"/>
        <v>Không đạt</v>
      </c>
      <c r="M64" s="83"/>
    </row>
    <row r="65" spans="1:13" s="16" customFormat="1" ht="20.100000000000001" customHeight="1">
      <c r="A65" s="155">
        <v>56</v>
      </c>
      <c r="B65" s="117" t="s">
        <v>351</v>
      </c>
      <c r="C65" s="118" t="s">
        <v>517</v>
      </c>
      <c r="D65" s="118" t="s">
        <v>103</v>
      </c>
      <c r="E65" s="117" t="s">
        <v>471</v>
      </c>
      <c r="F65" s="117" t="s">
        <v>47</v>
      </c>
      <c r="G65" s="117" t="s">
        <v>49</v>
      </c>
      <c r="H65" s="117" t="s">
        <v>518</v>
      </c>
      <c r="I65" s="117" t="s">
        <v>424</v>
      </c>
      <c r="J65" s="18">
        <f>VLOOKUP(B65,'DIEM LT'!$B$9:$F$734,4,0)</f>
        <v>6.25</v>
      </c>
      <c r="K65" s="18">
        <f>VLOOKUP(B65,'DIEM TH'!$C$17:$M$88,9,0)</f>
        <v>9</v>
      </c>
      <c r="L65" s="83" t="str">
        <f t="shared" si="0"/>
        <v>Đạt</v>
      </c>
      <c r="M65" s="83"/>
    </row>
    <row r="66" spans="1:13" s="16" customFormat="1" ht="20.100000000000001" customHeight="1">
      <c r="A66" s="155">
        <v>57</v>
      </c>
      <c r="B66" s="117" t="s">
        <v>353</v>
      </c>
      <c r="C66" s="118" t="s">
        <v>519</v>
      </c>
      <c r="D66" s="118" t="s">
        <v>126</v>
      </c>
      <c r="E66" s="117" t="s">
        <v>520</v>
      </c>
      <c r="F66" s="117" t="s">
        <v>50</v>
      </c>
      <c r="G66" s="117" t="s">
        <v>49</v>
      </c>
      <c r="H66" s="117" t="s">
        <v>85</v>
      </c>
      <c r="I66" s="117" t="s">
        <v>521</v>
      </c>
      <c r="J66" s="18">
        <f>VLOOKUP(B66,'DIEM LT'!$B$9:$F$734,4,0)</f>
        <v>7.25</v>
      </c>
      <c r="K66" s="18">
        <f>VLOOKUP(B66,'DIEM TH'!$C$17:$M$88,9,0)</f>
        <v>7.25</v>
      </c>
      <c r="L66" s="83" t="str">
        <f t="shared" si="0"/>
        <v>Đạt</v>
      </c>
      <c r="M66" s="83"/>
    </row>
    <row r="67" spans="1:13" s="16" customFormat="1" ht="20.100000000000001" customHeight="1">
      <c r="A67" s="155">
        <v>58</v>
      </c>
      <c r="B67" s="117" t="s">
        <v>355</v>
      </c>
      <c r="C67" s="118" t="s">
        <v>123</v>
      </c>
      <c r="D67" s="118" t="s">
        <v>126</v>
      </c>
      <c r="E67" s="117" t="s">
        <v>522</v>
      </c>
      <c r="F67" s="117" t="s">
        <v>50</v>
      </c>
      <c r="G67" s="117" t="s">
        <v>49</v>
      </c>
      <c r="H67" s="117" t="s">
        <v>48</v>
      </c>
      <c r="I67" s="117" t="s">
        <v>401</v>
      </c>
      <c r="J67" s="18">
        <f>VLOOKUP(B67,'DIEM LT'!$B$9:$F$734,4,0)</f>
        <v>5.5</v>
      </c>
      <c r="K67" s="18">
        <f>VLOOKUP(B67,'DIEM TH'!$C$17:$M$88,9,0)</f>
        <v>7.75</v>
      </c>
      <c r="L67" s="83" t="str">
        <f t="shared" si="0"/>
        <v>Đạt</v>
      </c>
      <c r="M67" s="83"/>
    </row>
    <row r="68" spans="1:13" s="16" customFormat="1" ht="20.100000000000001" customHeight="1">
      <c r="A68" s="155">
        <v>59</v>
      </c>
      <c r="B68" s="117" t="s">
        <v>357</v>
      </c>
      <c r="C68" s="118" t="s">
        <v>53</v>
      </c>
      <c r="D68" s="118" t="s">
        <v>523</v>
      </c>
      <c r="E68" s="117" t="s">
        <v>524</v>
      </c>
      <c r="F68" s="117" t="s">
        <v>47</v>
      </c>
      <c r="G68" s="117" t="s">
        <v>49</v>
      </c>
      <c r="H68" s="117" t="s">
        <v>92</v>
      </c>
      <c r="I68" s="117" t="s">
        <v>437</v>
      </c>
      <c r="J68" s="18">
        <f>VLOOKUP(B68,'DIEM LT'!$B$9:$F$734,4,0)</f>
        <v>4</v>
      </c>
      <c r="K68" s="18">
        <f>VLOOKUP(B68,'DIEM TH'!$C$17:$M$88,9,0)</f>
        <v>6.5</v>
      </c>
      <c r="L68" s="83" t="str">
        <f t="shared" si="0"/>
        <v>Không đạt</v>
      </c>
      <c r="M68" s="83"/>
    </row>
    <row r="69" spans="1:13" s="16" customFormat="1" ht="20.100000000000001" customHeight="1">
      <c r="A69" s="155">
        <v>60</v>
      </c>
      <c r="B69" s="117" t="s">
        <v>359</v>
      </c>
      <c r="C69" s="118" t="s">
        <v>525</v>
      </c>
      <c r="D69" s="118" t="s">
        <v>145</v>
      </c>
      <c r="E69" s="117" t="s">
        <v>526</v>
      </c>
      <c r="F69" s="117" t="s">
        <v>47</v>
      </c>
      <c r="G69" s="117" t="s">
        <v>52</v>
      </c>
      <c r="H69" s="117" t="s">
        <v>101</v>
      </c>
      <c r="I69" s="117" t="s">
        <v>424</v>
      </c>
      <c r="J69" s="18">
        <f>VLOOKUP(B69,'DIEM LT'!$B$9:$F$734,4,0)</f>
        <v>6</v>
      </c>
      <c r="K69" s="18">
        <f>VLOOKUP(B69,'DIEM TH'!$C$17:$M$88,9,0)</f>
        <v>8.5</v>
      </c>
      <c r="L69" s="83" t="str">
        <f t="shared" si="0"/>
        <v>Đạt</v>
      </c>
      <c r="M69" s="83"/>
    </row>
    <row r="70" spans="1:13" s="16" customFormat="1" ht="20.100000000000001" customHeight="1">
      <c r="A70" s="155">
        <v>61</v>
      </c>
      <c r="B70" s="117" t="s">
        <v>361</v>
      </c>
      <c r="C70" s="118" t="s">
        <v>527</v>
      </c>
      <c r="D70" s="118" t="s">
        <v>83</v>
      </c>
      <c r="E70" s="117" t="s">
        <v>528</v>
      </c>
      <c r="F70" s="117" t="s">
        <v>47</v>
      </c>
      <c r="G70" s="117" t="s">
        <v>52</v>
      </c>
      <c r="H70" s="117" t="s">
        <v>48</v>
      </c>
      <c r="I70" s="117" t="s">
        <v>437</v>
      </c>
      <c r="J70" s="18">
        <f>VLOOKUP(B70,'DIEM LT'!$B$9:$F$734,4,0)</f>
        <v>5</v>
      </c>
      <c r="K70" s="18">
        <f>VLOOKUP(B70,'DIEM TH'!$C$17:$M$88,9,0)</f>
        <v>5.75</v>
      </c>
      <c r="L70" s="83" t="str">
        <f t="shared" si="0"/>
        <v>Đạt</v>
      </c>
      <c r="M70" s="83"/>
    </row>
    <row r="71" spans="1:13" s="16" customFormat="1" ht="20.100000000000001" customHeight="1">
      <c r="A71" s="155">
        <v>62</v>
      </c>
      <c r="B71" s="117" t="s">
        <v>363</v>
      </c>
      <c r="C71" s="118" t="s">
        <v>106</v>
      </c>
      <c r="D71" s="118" t="s">
        <v>529</v>
      </c>
      <c r="E71" s="117" t="s">
        <v>530</v>
      </c>
      <c r="F71" s="117" t="s">
        <v>50</v>
      </c>
      <c r="G71" s="124" t="s">
        <v>49</v>
      </c>
      <c r="H71" s="117" t="s">
        <v>48</v>
      </c>
      <c r="I71" s="117" t="s">
        <v>418</v>
      </c>
      <c r="J71" s="18">
        <f>VLOOKUP(B71,'DIEM LT'!$B$9:$F$734,4,0)</f>
        <v>6</v>
      </c>
      <c r="K71" s="18">
        <f>VLOOKUP(B71,'DIEM TH'!$C$17:$M$88,9,0)</f>
        <v>7</v>
      </c>
      <c r="L71" s="83" t="str">
        <f t="shared" si="0"/>
        <v>Đạt</v>
      </c>
      <c r="M71" s="83"/>
    </row>
    <row r="72" spans="1:13" s="16" customFormat="1" ht="20.100000000000001" customHeight="1">
      <c r="A72" s="155">
        <v>63</v>
      </c>
      <c r="B72" s="117" t="s">
        <v>365</v>
      </c>
      <c r="C72" s="118" t="s">
        <v>531</v>
      </c>
      <c r="D72" s="118" t="s">
        <v>529</v>
      </c>
      <c r="E72" s="117" t="s">
        <v>129</v>
      </c>
      <c r="F72" s="117" t="s">
        <v>50</v>
      </c>
      <c r="G72" s="117" t="s">
        <v>49</v>
      </c>
      <c r="H72" s="117" t="s">
        <v>101</v>
      </c>
      <c r="I72" s="117" t="s">
        <v>127</v>
      </c>
      <c r="J72" s="18">
        <f>VLOOKUP(B72,'DIEM LT'!$B$9:$F$734,4,0)</f>
        <v>7</v>
      </c>
      <c r="K72" s="18">
        <f>VLOOKUP(B72,'DIEM TH'!$C$17:$M$88,9,0)</f>
        <v>7</v>
      </c>
      <c r="L72" s="83" t="str">
        <f t="shared" si="0"/>
        <v>Đạt</v>
      </c>
      <c r="M72" s="83"/>
    </row>
    <row r="73" spans="1:13" s="16" customFormat="1" ht="20.100000000000001" customHeight="1">
      <c r="A73" s="155">
        <v>64</v>
      </c>
      <c r="B73" s="117" t="s">
        <v>367</v>
      </c>
      <c r="C73" s="118" t="s">
        <v>53</v>
      </c>
      <c r="D73" s="118" t="s">
        <v>532</v>
      </c>
      <c r="E73" s="117" t="s">
        <v>533</v>
      </c>
      <c r="F73" s="117" t="s">
        <v>47</v>
      </c>
      <c r="G73" s="117" t="s">
        <v>49</v>
      </c>
      <c r="H73" s="117" t="s">
        <v>79</v>
      </c>
      <c r="I73" s="117" t="s">
        <v>448</v>
      </c>
      <c r="J73" s="18">
        <f>VLOOKUP(B73,'DIEM LT'!$B$9:$F$734,4,0)</f>
        <v>5</v>
      </c>
      <c r="K73" s="18">
        <f>VLOOKUP(B73,'DIEM TH'!$C$17:$M$88,9,0)</f>
        <v>7.75</v>
      </c>
      <c r="L73" s="83" t="str">
        <f t="shared" si="0"/>
        <v>Đạt</v>
      </c>
      <c r="M73" s="83"/>
    </row>
    <row r="74" spans="1:13" s="16" customFormat="1" ht="20.100000000000001" customHeight="1">
      <c r="A74" s="155">
        <v>65</v>
      </c>
      <c r="B74" s="117" t="s">
        <v>369</v>
      </c>
      <c r="C74" s="118" t="s">
        <v>137</v>
      </c>
      <c r="D74" s="118" t="s">
        <v>534</v>
      </c>
      <c r="E74" s="117" t="s">
        <v>535</v>
      </c>
      <c r="F74" s="117" t="s">
        <v>50</v>
      </c>
      <c r="G74" s="117" t="s">
        <v>49</v>
      </c>
      <c r="H74" s="117" t="s">
        <v>82</v>
      </c>
      <c r="I74" s="117" t="s">
        <v>536</v>
      </c>
      <c r="J74" s="18">
        <f>VLOOKUP(B74,'DIEM LT'!$B$9:$F$734,4,0)</f>
        <v>6</v>
      </c>
      <c r="K74" s="18">
        <f>VLOOKUP(B74,'DIEM TH'!$C$17:$M$88,9,0)</f>
        <v>7.5</v>
      </c>
      <c r="L74" s="83" t="str">
        <f t="shared" si="0"/>
        <v>Đạt</v>
      </c>
      <c r="M74" s="83"/>
    </row>
    <row r="75" spans="1:13" s="16" customFormat="1" ht="20.100000000000001" customHeight="1">
      <c r="A75" s="155">
        <v>66</v>
      </c>
      <c r="B75" s="117" t="s">
        <v>371</v>
      </c>
      <c r="C75" s="118" t="s">
        <v>116</v>
      </c>
      <c r="D75" s="118" t="s">
        <v>121</v>
      </c>
      <c r="E75" s="117" t="s">
        <v>537</v>
      </c>
      <c r="F75" s="117" t="s">
        <v>47</v>
      </c>
      <c r="G75" s="117" t="s">
        <v>52</v>
      </c>
      <c r="H75" s="117" t="s">
        <v>48</v>
      </c>
      <c r="I75" s="117" t="s">
        <v>538</v>
      </c>
      <c r="J75" s="18">
        <f>VLOOKUP(B75,'DIEM LT'!$B$9:$F$734,4,0)</f>
        <v>4.75</v>
      </c>
      <c r="K75" s="18">
        <f>VLOOKUP(B75,'DIEM TH'!$C$17:$M$88,9,0)</f>
        <v>5.25</v>
      </c>
      <c r="L75" s="83" t="str">
        <f t="shared" ref="L75:L81" si="1">IF(AND(J75&gt;=5,K75&gt;=5),"Đạt","Không đạt")</f>
        <v>Không đạt</v>
      </c>
      <c r="M75" s="83"/>
    </row>
    <row r="76" spans="1:13" s="16" customFormat="1" ht="20.100000000000001" customHeight="1">
      <c r="A76" s="155">
        <v>67</v>
      </c>
      <c r="B76" s="117" t="s">
        <v>373</v>
      </c>
      <c r="C76" s="118" t="s">
        <v>539</v>
      </c>
      <c r="D76" s="118" t="s">
        <v>540</v>
      </c>
      <c r="E76" s="117" t="s">
        <v>541</v>
      </c>
      <c r="F76" s="117" t="s">
        <v>47</v>
      </c>
      <c r="G76" s="117" t="s">
        <v>49</v>
      </c>
      <c r="H76" s="117" t="s">
        <v>105</v>
      </c>
      <c r="I76" s="117" t="s">
        <v>434</v>
      </c>
      <c r="J76" s="18">
        <f>VLOOKUP(B76,'DIEM LT'!$B$9:$F$734,4,0)</f>
        <v>5.5</v>
      </c>
      <c r="K76" s="18">
        <f>VLOOKUP(B76,'DIEM TH'!$C$17:$M$88,9,0)</f>
        <v>6.75</v>
      </c>
      <c r="L76" s="83" t="str">
        <f t="shared" si="1"/>
        <v>Đạt</v>
      </c>
      <c r="M76" s="83"/>
    </row>
    <row r="77" spans="1:13" s="16" customFormat="1" ht="20.100000000000001" customHeight="1">
      <c r="A77" s="155">
        <v>68</v>
      </c>
      <c r="B77" s="117" t="s">
        <v>375</v>
      </c>
      <c r="C77" s="118" t="s">
        <v>78</v>
      </c>
      <c r="D77" s="118" t="s">
        <v>540</v>
      </c>
      <c r="E77" s="117" t="s">
        <v>542</v>
      </c>
      <c r="F77" s="117" t="s">
        <v>47</v>
      </c>
      <c r="G77" s="117" t="s">
        <v>49</v>
      </c>
      <c r="H77" s="117" t="s">
        <v>48</v>
      </c>
      <c r="I77" s="117" t="s">
        <v>437</v>
      </c>
      <c r="J77" s="18">
        <f>VLOOKUP(B77,'DIEM LT'!$B$9:$F$734,4,0)</f>
        <v>6.25</v>
      </c>
      <c r="K77" s="18">
        <f>VLOOKUP(B77,'DIEM TH'!$C$17:$M$88,9,0)</f>
        <v>6.25</v>
      </c>
      <c r="L77" s="83" t="str">
        <f t="shared" si="1"/>
        <v>Đạt</v>
      </c>
      <c r="M77" s="83"/>
    </row>
    <row r="78" spans="1:13" s="16" customFormat="1" ht="20.100000000000001" customHeight="1">
      <c r="A78" s="155">
        <v>69</v>
      </c>
      <c r="B78" s="117" t="s">
        <v>377</v>
      </c>
      <c r="C78" s="118" t="s">
        <v>112</v>
      </c>
      <c r="D78" s="118" t="s">
        <v>104</v>
      </c>
      <c r="E78" s="117" t="s">
        <v>543</v>
      </c>
      <c r="F78" s="117" t="s">
        <v>50</v>
      </c>
      <c r="G78" s="117" t="s">
        <v>49</v>
      </c>
      <c r="H78" s="117" t="s">
        <v>48</v>
      </c>
      <c r="I78" s="117" t="s">
        <v>448</v>
      </c>
      <c r="J78" s="18">
        <f>VLOOKUP(B78,'DIEM LT'!$B$9:$F$734,4,0)</f>
        <v>5.75</v>
      </c>
      <c r="K78" s="18">
        <f>VLOOKUP(B78,'DIEM TH'!$C$17:$M$88,9,0)</f>
        <v>9.25</v>
      </c>
      <c r="L78" s="83" t="str">
        <f t="shared" si="1"/>
        <v>Đạt</v>
      </c>
      <c r="M78" s="83"/>
    </row>
    <row r="79" spans="1:13" s="16" customFormat="1" ht="20.100000000000001" customHeight="1">
      <c r="A79" s="155">
        <v>70</v>
      </c>
      <c r="B79" s="117" t="s">
        <v>379</v>
      </c>
      <c r="C79" s="118" t="s">
        <v>544</v>
      </c>
      <c r="D79" s="118" t="s">
        <v>108</v>
      </c>
      <c r="E79" s="117" t="s">
        <v>146</v>
      </c>
      <c r="F79" s="117" t="s">
        <v>50</v>
      </c>
      <c r="G79" s="117" t="s">
        <v>49</v>
      </c>
      <c r="H79" s="117" t="s">
        <v>48</v>
      </c>
      <c r="I79" s="117" t="s">
        <v>401</v>
      </c>
      <c r="J79" s="18">
        <f>VLOOKUP(B79,'DIEM LT'!$B$9:$F$734,4,0)</f>
        <v>6.25</v>
      </c>
      <c r="K79" s="18">
        <f>VLOOKUP(B79,'DIEM TH'!$C$17:$M$88,9,0)</f>
        <v>7.75</v>
      </c>
      <c r="L79" s="83" t="str">
        <f t="shared" si="1"/>
        <v>Đạt</v>
      </c>
      <c r="M79" s="83"/>
    </row>
    <row r="80" spans="1:13" s="16" customFormat="1" ht="20.100000000000001" customHeight="1">
      <c r="A80" s="155">
        <v>71</v>
      </c>
      <c r="B80" s="117" t="s">
        <v>381</v>
      </c>
      <c r="C80" s="118" t="s">
        <v>114</v>
      </c>
      <c r="D80" s="118" t="s">
        <v>545</v>
      </c>
      <c r="E80" s="117" t="s">
        <v>546</v>
      </c>
      <c r="F80" s="117" t="s">
        <v>50</v>
      </c>
      <c r="G80" s="117" t="s">
        <v>49</v>
      </c>
      <c r="H80" s="117" t="s">
        <v>48</v>
      </c>
      <c r="I80" s="117" t="s">
        <v>547</v>
      </c>
      <c r="J80" s="18">
        <f>VLOOKUP(B80,'DIEM LT'!$B$9:$F$734,4,0)</f>
        <v>6</v>
      </c>
      <c r="K80" s="18">
        <f>VLOOKUP(B80,'DIEM TH'!$C$17:$M$88,9,0)</f>
        <v>7</v>
      </c>
      <c r="L80" s="83" t="str">
        <f t="shared" si="1"/>
        <v>Đạt</v>
      </c>
      <c r="M80" s="83"/>
    </row>
    <row r="81" spans="1:13" s="16" customFormat="1" ht="20.100000000000001" customHeight="1">
      <c r="A81" s="155">
        <v>72</v>
      </c>
      <c r="B81" s="117" t="s">
        <v>383</v>
      </c>
      <c r="C81" s="118" t="s">
        <v>548</v>
      </c>
      <c r="D81" s="118" t="s">
        <v>84</v>
      </c>
      <c r="E81" s="117" t="s">
        <v>549</v>
      </c>
      <c r="F81" s="117" t="s">
        <v>47</v>
      </c>
      <c r="G81" s="117" t="s">
        <v>52</v>
      </c>
      <c r="H81" s="117" t="s">
        <v>82</v>
      </c>
      <c r="I81" s="117" t="s">
        <v>414</v>
      </c>
      <c r="J81" s="18">
        <f>VLOOKUP(B81,'DIEM LT'!$B$9:$F$734,4,0)</f>
        <v>7</v>
      </c>
      <c r="K81" s="18">
        <f>VLOOKUP(B81,'DIEM TH'!$C$17:$M$88,9,0)</f>
        <v>10</v>
      </c>
      <c r="L81" s="83" t="str">
        <f t="shared" si="1"/>
        <v>Đạt</v>
      </c>
      <c r="M81" s="83"/>
    </row>
    <row r="82" spans="1:13" s="44" customFormat="1" ht="20.100000000000001" customHeight="1">
      <c r="B82" s="251" t="s">
        <v>739</v>
      </c>
      <c r="C82" s="251"/>
      <c r="D82" s="54">
        <f>A81</f>
        <v>72</v>
      </c>
      <c r="E82" s="55"/>
      <c r="F82" s="240"/>
      <c r="G82" s="240"/>
      <c r="H82" s="240"/>
      <c r="I82" s="240"/>
      <c r="J82" s="240"/>
      <c r="K82" s="240"/>
      <c r="L82" s="240"/>
      <c r="M82" s="240"/>
    </row>
    <row r="83" spans="1:13" s="56" customFormat="1" ht="20.100000000000001" customHeight="1">
      <c r="B83" s="255" t="s">
        <v>740</v>
      </c>
      <c r="C83" s="255"/>
      <c r="D83" s="57">
        <f>D82-D84</f>
        <v>71</v>
      </c>
      <c r="E83" s="57"/>
      <c r="F83" s="57"/>
      <c r="G83" s="58"/>
      <c r="H83" s="59"/>
      <c r="I83" s="59"/>
      <c r="J83" s="59"/>
      <c r="K83" s="60"/>
    </row>
    <row r="84" spans="1:13" s="56" customFormat="1" ht="20.100000000000001" customHeight="1">
      <c r="B84" s="255" t="s">
        <v>741</v>
      </c>
      <c r="C84" s="255"/>
      <c r="D84" s="80">
        <f>COUNTIF(M10:M81,"vắng")</f>
        <v>1</v>
      </c>
      <c r="E84" s="61"/>
      <c r="F84" s="61"/>
      <c r="G84" s="58"/>
      <c r="H84" s="59"/>
      <c r="I84" s="59"/>
      <c r="J84" s="59"/>
      <c r="K84" s="60"/>
    </row>
    <row r="85" spans="1:13" s="56" customFormat="1" ht="20.100000000000001" customHeight="1">
      <c r="B85" s="256" t="s">
        <v>745</v>
      </c>
      <c r="C85" s="256"/>
      <c r="D85" s="174">
        <f>COUNTIF(M10:M81,"VPNQ")</f>
        <v>0</v>
      </c>
      <c r="E85" s="79"/>
      <c r="F85" s="61"/>
      <c r="G85" s="58"/>
      <c r="H85" s="59"/>
      <c r="I85" s="59"/>
      <c r="J85" s="59"/>
      <c r="K85" s="60"/>
    </row>
    <row r="86" spans="1:13" s="56" customFormat="1" ht="20.100000000000001" customHeight="1">
      <c r="B86" s="252" t="s">
        <v>742</v>
      </c>
      <c r="C86" s="252"/>
      <c r="D86" s="62">
        <f>COUNTIF(L10:L81,"đạt")</f>
        <v>54</v>
      </c>
      <c r="E86" s="62"/>
      <c r="F86" s="62"/>
      <c r="G86" s="58"/>
      <c r="H86" s="59"/>
      <c r="I86" s="59"/>
      <c r="J86" s="59"/>
      <c r="K86" s="63"/>
    </row>
    <row r="87" spans="1:13" s="56" customFormat="1" ht="20.100000000000001" customHeight="1">
      <c r="B87" s="252" t="s">
        <v>744</v>
      </c>
      <c r="C87" s="252"/>
      <c r="D87" s="62">
        <f>COUNTIF(L10:L81,"không đạt")</f>
        <v>18</v>
      </c>
      <c r="E87" s="64"/>
      <c r="F87" s="64"/>
      <c r="G87" s="58"/>
      <c r="H87" s="59"/>
      <c r="I87" s="59"/>
      <c r="J87" s="59"/>
      <c r="K87" s="63"/>
    </row>
  </sheetData>
  <mergeCells count="26">
    <mergeCell ref="B86:C86"/>
    <mergeCell ref="B87:C87"/>
    <mergeCell ref="J8:K8"/>
    <mergeCell ref="B82:C82"/>
    <mergeCell ref="F82:M82"/>
    <mergeCell ref="B83:C83"/>
    <mergeCell ref="B84:C84"/>
    <mergeCell ref="B85:C85"/>
    <mergeCell ref="A6:M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L8:L9"/>
    <mergeCell ref="M8:M9"/>
    <mergeCell ref="A5:M5"/>
    <mergeCell ref="A1:E1"/>
    <mergeCell ref="F1:M1"/>
    <mergeCell ref="A2:E2"/>
    <mergeCell ref="F2:M2"/>
    <mergeCell ref="A4:M4"/>
  </mergeCells>
  <printOptions horizontalCentered="1"/>
  <pageMargins left="0.25" right="0.25" top="0.5" bottom="0.5" header="0.25" footer="0.25"/>
  <pageSetup paperSize="9" scale="92" fitToHeight="0" orientation="portrait" r:id="rId1"/>
  <headerFooter>
    <oddFooter>Page 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83"/>
  <sheetViews>
    <sheetView tabSelected="1" view="pageLayout" topLeftCell="A87" zoomScaleNormal="100" zoomScaleSheetLayoutView="100" workbookViewId="0">
      <selection activeCell="K92" sqref="K92"/>
    </sheetView>
  </sheetViews>
  <sheetFormatPr defaultColWidth="9.125" defaultRowHeight="20.100000000000001" customHeight="1"/>
  <cols>
    <col min="1" max="1" width="2.875" style="1" bestFit="1" customWidth="1"/>
    <col min="2" max="2" width="12.75" style="1" bestFit="1" customWidth="1"/>
    <col min="3" max="3" width="14.25" style="1" bestFit="1" customWidth="1"/>
    <col min="4" max="4" width="6.25" style="2" bestFit="1" customWidth="1"/>
    <col min="5" max="5" width="7.875" style="3" bestFit="1" customWidth="1"/>
    <col min="6" max="6" width="3.875" style="1" bestFit="1" customWidth="1"/>
    <col min="7" max="7" width="6.125" style="1" bestFit="1" customWidth="1"/>
    <col min="8" max="8" width="10.125" style="1" bestFit="1" customWidth="1"/>
    <col min="9" max="9" width="13.875" style="1" bestFit="1" customWidth="1"/>
    <col min="10" max="11" width="3.875" style="1" bestFit="1" customWidth="1"/>
    <col min="12" max="12" width="7.125" style="1" bestFit="1" customWidth="1"/>
    <col min="13" max="13" width="3.875" style="4" bestFit="1" customWidth="1"/>
    <col min="14" max="14" width="21.375" style="1" bestFit="1" customWidth="1"/>
    <col min="15" max="15" width="25.625" style="1" bestFit="1" customWidth="1"/>
    <col min="16" max="16" width="1.875" style="1" hidden="1" customWidth="1"/>
    <col min="17" max="17" width="9" style="88" bestFit="1" customWidth="1"/>
    <col min="18" max="16384" width="9.125" style="1"/>
  </cols>
  <sheetData>
    <row r="1" spans="1:189" s="5" customFormat="1" ht="15.75">
      <c r="A1" s="213" t="s">
        <v>0</v>
      </c>
      <c r="B1" s="213"/>
      <c r="C1" s="213"/>
      <c r="D1" s="213"/>
      <c r="E1" s="213"/>
      <c r="F1" s="232" t="s">
        <v>3</v>
      </c>
      <c r="G1" s="232"/>
      <c r="H1" s="232"/>
      <c r="I1" s="232"/>
      <c r="J1" s="232"/>
      <c r="K1" s="232"/>
      <c r="L1" s="232"/>
      <c r="M1" s="232"/>
    </row>
    <row r="2" spans="1:189" s="5" customFormat="1" ht="15.75">
      <c r="A2" s="214" t="s">
        <v>4</v>
      </c>
      <c r="B2" s="214"/>
      <c r="C2" s="214"/>
      <c r="D2" s="214"/>
      <c r="E2" s="214"/>
      <c r="F2" s="233" t="s">
        <v>5</v>
      </c>
      <c r="G2" s="233"/>
      <c r="H2" s="233"/>
      <c r="I2" s="233"/>
      <c r="J2" s="233"/>
      <c r="K2" s="233"/>
      <c r="L2" s="233"/>
      <c r="M2" s="233"/>
    </row>
    <row r="3" spans="1:189" s="5" customFormat="1" ht="12.75">
      <c r="A3" s="7"/>
      <c r="B3" s="8"/>
      <c r="C3" s="8"/>
      <c r="D3" s="9"/>
      <c r="E3" s="10"/>
      <c r="F3" s="7"/>
      <c r="G3" s="7"/>
      <c r="H3" s="7"/>
      <c r="I3" s="7"/>
      <c r="J3" s="7"/>
      <c r="K3" s="11"/>
      <c r="L3" s="8"/>
      <c r="M3" s="6"/>
      <c r="Q3" s="87"/>
    </row>
    <row r="4" spans="1:189" s="178" customFormat="1" ht="16.5">
      <c r="A4" s="249" t="s">
        <v>625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Q4" s="179"/>
    </row>
    <row r="5" spans="1:189" s="44" customFormat="1" ht="16.5">
      <c r="A5" s="247" t="str">
        <f>'DS THI'!A5:J5</f>
        <v>Ngày thi 21/9/2019 - Đối tượng Sinh viên - Địa điểm thi: Trường Đại học Nông Lâm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Q5" s="180"/>
    </row>
    <row r="6" spans="1:189" s="193" customFormat="1" ht="16.5">
      <c r="A6" s="248" t="s">
        <v>387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</row>
    <row r="7" spans="1:189" s="5" customFormat="1" ht="12.75">
      <c r="A7" s="27"/>
      <c r="B7" s="27"/>
      <c r="C7" s="27"/>
      <c r="D7" s="28"/>
      <c r="E7" s="29"/>
      <c r="F7" s="27"/>
      <c r="G7" s="27"/>
      <c r="H7" s="27"/>
      <c r="I7" s="27"/>
      <c r="J7" s="27"/>
      <c r="K7" s="27"/>
      <c r="M7" s="6"/>
      <c r="Q7" s="87"/>
    </row>
    <row r="8" spans="1:189" s="16" customFormat="1" ht="12.75">
      <c r="A8" s="259" t="s">
        <v>15</v>
      </c>
      <c r="B8" s="259" t="s">
        <v>150</v>
      </c>
      <c r="C8" s="259" t="s">
        <v>151</v>
      </c>
      <c r="D8" s="259" t="s">
        <v>152</v>
      </c>
      <c r="E8" s="259" t="s">
        <v>13</v>
      </c>
      <c r="F8" s="259" t="s">
        <v>153</v>
      </c>
      <c r="G8" s="259" t="s">
        <v>156</v>
      </c>
      <c r="H8" s="259" t="s">
        <v>154</v>
      </c>
      <c r="I8" s="259" t="s">
        <v>155</v>
      </c>
      <c r="J8" s="253" t="s">
        <v>11</v>
      </c>
      <c r="K8" s="253"/>
      <c r="L8" s="253" t="s">
        <v>12</v>
      </c>
      <c r="M8" s="257" t="s">
        <v>738</v>
      </c>
    </row>
    <row r="9" spans="1:189" s="194" customFormat="1" ht="12.75">
      <c r="A9" s="260"/>
      <c r="B9" s="260"/>
      <c r="C9" s="260"/>
      <c r="D9" s="260"/>
      <c r="E9" s="260"/>
      <c r="F9" s="260"/>
      <c r="G9" s="260"/>
      <c r="H9" s="260"/>
      <c r="I9" s="260"/>
      <c r="J9" s="191" t="s">
        <v>8</v>
      </c>
      <c r="K9" s="191" t="s">
        <v>9</v>
      </c>
      <c r="L9" s="254"/>
      <c r="M9" s="257"/>
    </row>
    <row r="10" spans="1:189" s="16" customFormat="1" ht="20.100000000000001" customHeight="1">
      <c r="A10" s="195">
        <v>1</v>
      </c>
      <c r="B10" s="196" t="s">
        <v>242</v>
      </c>
      <c r="C10" s="197" t="s">
        <v>394</v>
      </c>
      <c r="D10" s="197" t="s">
        <v>75</v>
      </c>
      <c r="E10" s="196" t="s">
        <v>395</v>
      </c>
      <c r="F10" s="196" t="s">
        <v>50</v>
      </c>
      <c r="G10" s="196" t="s">
        <v>52</v>
      </c>
      <c r="H10" s="196" t="s">
        <v>54</v>
      </c>
      <c r="I10" s="196" t="s">
        <v>396</v>
      </c>
      <c r="J10" s="18">
        <f>VLOOKUP(B10,'DIEM LT'!$B$9:$F$734,4,0)</f>
        <v>6.5</v>
      </c>
      <c r="K10" s="18">
        <f>VLOOKUP(B10,'DIEM TH'!$C$17:$M$88,9,0)</f>
        <v>9</v>
      </c>
      <c r="L10" s="83" t="str">
        <f t="shared" ref="L10:L41" si="0">IF(AND(J10&gt;=5,K10&gt;=5),"Đạt","Không đạt")</f>
        <v>Đạt</v>
      </c>
      <c r="M10" s="83"/>
    </row>
    <row r="11" spans="1:189" s="16" customFormat="1" ht="20.100000000000001" customHeight="1">
      <c r="A11" s="195">
        <v>2</v>
      </c>
      <c r="B11" s="196" t="s">
        <v>244</v>
      </c>
      <c r="C11" s="197" t="s">
        <v>106</v>
      </c>
      <c r="D11" s="197" t="s">
        <v>75</v>
      </c>
      <c r="E11" s="196" t="s">
        <v>397</v>
      </c>
      <c r="F11" s="196" t="s">
        <v>50</v>
      </c>
      <c r="G11" s="196" t="s">
        <v>49</v>
      </c>
      <c r="H11" s="196" t="s">
        <v>48</v>
      </c>
      <c r="I11" s="196" t="s">
        <v>398</v>
      </c>
      <c r="J11" s="18">
        <f>VLOOKUP(B11,'DIEM LT'!$B$9:$F$734,4,0)</f>
        <v>6</v>
      </c>
      <c r="K11" s="18">
        <f>VLOOKUP(B11,'DIEM TH'!$C$17:$M$88,9,0)</f>
        <v>8.25</v>
      </c>
      <c r="L11" s="83" t="str">
        <f t="shared" si="0"/>
        <v>Đạt</v>
      </c>
      <c r="M11" s="83"/>
    </row>
    <row r="12" spans="1:189" s="16" customFormat="1" ht="20.100000000000001" customHeight="1">
      <c r="A12" s="195">
        <v>3</v>
      </c>
      <c r="B12" s="196" t="s">
        <v>246</v>
      </c>
      <c r="C12" s="197" t="s">
        <v>399</v>
      </c>
      <c r="D12" s="197" t="s">
        <v>75</v>
      </c>
      <c r="E12" s="196" t="s">
        <v>400</v>
      </c>
      <c r="F12" s="196" t="s">
        <v>47</v>
      </c>
      <c r="G12" s="196" t="s">
        <v>49</v>
      </c>
      <c r="H12" s="196" t="s">
        <v>48</v>
      </c>
      <c r="I12" s="196" t="s">
        <v>401</v>
      </c>
      <c r="J12" s="18">
        <f>VLOOKUP(B12,'DIEM LT'!$B$9:$F$734,4,0)</f>
        <v>7</v>
      </c>
      <c r="K12" s="18">
        <f>VLOOKUP(B12,'DIEM TH'!$C$17:$M$88,9,0)</f>
        <v>5</v>
      </c>
      <c r="L12" s="83" t="str">
        <f t="shared" si="0"/>
        <v>Đạt</v>
      </c>
      <c r="M12" s="83"/>
    </row>
    <row r="13" spans="1:189" s="16" customFormat="1" ht="20.100000000000001" customHeight="1">
      <c r="A13" s="195">
        <v>4</v>
      </c>
      <c r="B13" s="196" t="s">
        <v>248</v>
      </c>
      <c r="C13" s="197" t="s">
        <v>77</v>
      </c>
      <c r="D13" s="197" t="s">
        <v>402</v>
      </c>
      <c r="E13" s="196" t="s">
        <v>403</v>
      </c>
      <c r="F13" s="196" t="s">
        <v>50</v>
      </c>
      <c r="G13" s="196" t="s">
        <v>49</v>
      </c>
      <c r="H13" s="196" t="s">
        <v>48</v>
      </c>
      <c r="I13" s="196" t="s">
        <v>401</v>
      </c>
      <c r="J13" s="18">
        <f>VLOOKUP(B13,'DIEM LT'!$B$9:$F$734,4,0)</f>
        <v>6.25</v>
      </c>
      <c r="K13" s="18">
        <f>VLOOKUP(B13,'DIEM TH'!$C$17:$M$88,9,0)</f>
        <v>8</v>
      </c>
      <c r="L13" s="83" t="str">
        <f t="shared" si="0"/>
        <v>Đạt</v>
      </c>
      <c r="M13" s="83"/>
    </row>
    <row r="14" spans="1:189" s="16" customFormat="1" ht="20.100000000000001" customHeight="1">
      <c r="A14" s="195">
        <v>5</v>
      </c>
      <c r="B14" s="196" t="s">
        <v>250</v>
      </c>
      <c r="C14" s="197" t="s">
        <v>404</v>
      </c>
      <c r="D14" s="197" t="s">
        <v>95</v>
      </c>
      <c r="E14" s="196" t="s">
        <v>405</v>
      </c>
      <c r="F14" s="196" t="s">
        <v>50</v>
      </c>
      <c r="G14" s="196" t="s">
        <v>49</v>
      </c>
      <c r="H14" s="196" t="s">
        <v>48</v>
      </c>
      <c r="I14" s="196" t="s">
        <v>398</v>
      </c>
      <c r="J14" s="18">
        <f>VLOOKUP(B14,'DIEM LT'!$B$9:$F$734,4,0)</f>
        <v>7.25</v>
      </c>
      <c r="K14" s="18">
        <f>VLOOKUP(B14,'DIEM TH'!$C$17:$M$88,9,0)</f>
        <v>6.75</v>
      </c>
      <c r="L14" s="83" t="str">
        <f t="shared" si="0"/>
        <v>Đạt</v>
      </c>
      <c r="M14" s="83"/>
    </row>
    <row r="15" spans="1:189" s="16" customFormat="1" ht="20.100000000000001" customHeight="1">
      <c r="A15" s="195">
        <v>6</v>
      </c>
      <c r="B15" s="196" t="s">
        <v>254</v>
      </c>
      <c r="C15" s="197" t="s">
        <v>410</v>
      </c>
      <c r="D15" s="197" t="s">
        <v>97</v>
      </c>
      <c r="E15" s="196" t="s">
        <v>411</v>
      </c>
      <c r="F15" s="196" t="s">
        <v>50</v>
      </c>
      <c r="G15" s="196" t="s">
        <v>49</v>
      </c>
      <c r="H15" s="196" t="s">
        <v>91</v>
      </c>
      <c r="I15" s="196" t="s">
        <v>412</v>
      </c>
      <c r="J15" s="18">
        <f>VLOOKUP(B15,'DIEM LT'!$B$9:$F$734,4,0)</f>
        <v>6.25</v>
      </c>
      <c r="K15" s="18">
        <f>VLOOKUP(B15,'DIEM TH'!$C$17:$M$88,9,0)</f>
        <v>8</v>
      </c>
      <c r="L15" s="83" t="str">
        <f t="shared" si="0"/>
        <v>Đạt</v>
      </c>
      <c r="M15" s="83"/>
    </row>
    <row r="16" spans="1:189" s="16" customFormat="1" ht="20.100000000000001" customHeight="1">
      <c r="A16" s="195">
        <v>7</v>
      </c>
      <c r="B16" s="196" t="s">
        <v>256</v>
      </c>
      <c r="C16" s="197" t="s">
        <v>148</v>
      </c>
      <c r="D16" s="197" t="s">
        <v>413</v>
      </c>
      <c r="E16" s="196" t="s">
        <v>147</v>
      </c>
      <c r="F16" s="196" t="s">
        <v>50</v>
      </c>
      <c r="G16" s="196" t="s">
        <v>132</v>
      </c>
      <c r="H16" s="196" t="s">
        <v>91</v>
      </c>
      <c r="I16" s="196" t="s">
        <v>414</v>
      </c>
      <c r="J16" s="18">
        <f>VLOOKUP(B16,'DIEM LT'!$B$9:$F$734,4,0)</f>
        <v>5</v>
      </c>
      <c r="K16" s="18">
        <f>VLOOKUP(B16,'DIEM TH'!$C$17:$M$88,9,0)</f>
        <v>8.5</v>
      </c>
      <c r="L16" s="83" t="str">
        <f t="shared" si="0"/>
        <v>Đạt</v>
      </c>
      <c r="M16" s="83"/>
    </row>
    <row r="17" spans="1:13" s="16" customFormat="1" ht="20.100000000000001" customHeight="1">
      <c r="A17" s="195">
        <v>8</v>
      </c>
      <c r="B17" s="196" t="s">
        <v>258</v>
      </c>
      <c r="C17" s="197" t="s">
        <v>419</v>
      </c>
      <c r="D17" s="197" t="s">
        <v>66</v>
      </c>
      <c r="E17" s="196" t="s">
        <v>420</v>
      </c>
      <c r="F17" s="196" t="s">
        <v>50</v>
      </c>
      <c r="G17" s="196" t="s">
        <v>141</v>
      </c>
      <c r="H17" s="196" t="s">
        <v>54</v>
      </c>
      <c r="I17" s="196" t="s">
        <v>421</v>
      </c>
      <c r="J17" s="18">
        <f>VLOOKUP(B17,'DIEM LT'!$B$9:$F$734,4,0)</f>
        <v>5.5</v>
      </c>
      <c r="K17" s="18">
        <f>VLOOKUP(B17,'DIEM TH'!$C$17:$M$88,9,0)</f>
        <v>6.75</v>
      </c>
      <c r="L17" s="83" t="str">
        <f t="shared" si="0"/>
        <v>Đạt</v>
      </c>
      <c r="M17" s="83"/>
    </row>
    <row r="18" spans="1:13" s="16" customFormat="1" ht="20.100000000000001" customHeight="1">
      <c r="A18" s="195">
        <v>9</v>
      </c>
      <c r="B18" s="196" t="s">
        <v>260</v>
      </c>
      <c r="C18" s="197" t="s">
        <v>422</v>
      </c>
      <c r="D18" s="197" t="s">
        <v>73</v>
      </c>
      <c r="E18" s="196" t="s">
        <v>423</v>
      </c>
      <c r="F18" s="196" t="s">
        <v>47</v>
      </c>
      <c r="G18" s="196" t="s">
        <v>49</v>
      </c>
      <c r="H18" s="196" t="s">
        <v>92</v>
      </c>
      <c r="I18" s="196" t="s">
        <v>424</v>
      </c>
      <c r="J18" s="18">
        <f>VLOOKUP(B18,'DIEM LT'!$B$9:$F$734,4,0)</f>
        <v>7</v>
      </c>
      <c r="K18" s="18">
        <f>VLOOKUP(B18,'DIEM TH'!$C$17:$M$88,9,0)</f>
        <v>8</v>
      </c>
      <c r="L18" s="83" t="str">
        <f t="shared" si="0"/>
        <v>Đạt</v>
      </c>
      <c r="M18" s="83"/>
    </row>
    <row r="19" spans="1:13" s="16" customFormat="1" ht="20.100000000000001" customHeight="1">
      <c r="A19" s="195">
        <v>10</v>
      </c>
      <c r="B19" s="196" t="s">
        <v>262</v>
      </c>
      <c r="C19" s="197" t="s">
        <v>124</v>
      </c>
      <c r="D19" s="197" t="s">
        <v>71</v>
      </c>
      <c r="E19" s="196" t="s">
        <v>425</v>
      </c>
      <c r="F19" s="196" t="s">
        <v>47</v>
      </c>
      <c r="G19" s="196" t="s">
        <v>49</v>
      </c>
      <c r="H19" s="196" t="s">
        <v>48</v>
      </c>
      <c r="I19" s="196" t="s">
        <v>398</v>
      </c>
      <c r="J19" s="18">
        <f>VLOOKUP(B19,'DIEM LT'!$B$9:$F$734,4,0)</f>
        <v>6</v>
      </c>
      <c r="K19" s="18">
        <f>VLOOKUP(B19,'DIEM TH'!$C$17:$M$88,9,0)</f>
        <v>9.5</v>
      </c>
      <c r="L19" s="83" t="str">
        <f t="shared" si="0"/>
        <v>Đạt</v>
      </c>
      <c r="M19" s="83"/>
    </row>
    <row r="20" spans="1:13" s="16" customFormat="1" ht="20.100000000000001" customHeight="1">
      <c r="A20" s="195">
        <v>11</v>
      </c>
      <c r="B20" s="196" t="s">
        <v>264</v>
      </c>
      <c r="C20" s="197" t="s">
        <v>426</v>
      </c>
      <c r="D20" s="197" t="s">
        <v>427</v>
      </c>
      <c r="E20" s="196" t="s">
        <v>428</v>
      </c>
      <c r="F20" s="196" t="s">
        <v>47</v>
      </c>
      <c r="G20" s="196" t="s">
        <v>81</v>
      </c>
      <c r="H20" s="196" t="s">
        <v>82</v>
      </c>
      <c r="I20" s="196" t="s">
        <v>424</v>
      </c>
      <c r="J20" s="18">
        <f>VLOOKUP(B20,'DIEM LT'!$B$9:$F$734,4,0)</f>
        <v>6</v>
      </c>
      <c r="K20" s="18">
        <f>VLOOKUP(B20,'DIEM TH'!$C$17:$M$88,9,0)</f>
        <v>7</v>
      </c>
      <c r="L20" s="83" t="str">
        <f t="shared" si="0"/>
        <v>Đạt</v>
      </c>
      <c r="M20" s="83"/>
    </row>
    <row r="21" spans="1:13" s="16" customFormat="1" ht="20.100000000000001" customHeight="1">
      <c r="A21" s="195">
        <v>12</v>
      </c>
      <c r="B21" s="196" t="s">
        <v>268</v>
      </c>
      <c r="C21" s="197" t="s">
        <v>432</v>
      </c>
      <c r="D21" s="197" t="s">
        <v>111</v>
      </c>
      <c r="E21" s="196" t="s">
        <v>433</v>
      </c>
      <c r="F21" s="196" t="s">
        <v>47</v>
      </c>
      <c r="G21" s="196" t="s">
        <v>81</v>
      </c>
      <c r="H21" s="196" t="s">
        <v>122</v>
      </c>
      <c r="I21" s="196" t="s">
        <v>434</v>
      </c>
      <c r="J21" s="18">
        <f>VLOOKUP(B21,'DIEM LT'!$B$9:$F$734,4,0)</f>
        <v>6.25</v>
      </c>
      <c r="K21" s="18">
        <f>VLOOKUP(B21,'DIEM TH'!$C$17:$M$88,9,0)</f>
        <v>5.5</v>
      </c>
      <c r="L21" s="83" t="str">
        <f t="shared" si="0"/>
        <v>Đạt</v>
      </c>
      <c r="M21" s="83"/>
    </row>
    <row r="22" spans="1:13" s="16" customFormat="1" ht="20.100000000000001" customHeight="1">
      <c r="A22" s="195">
        <v>13</v>
      </c>
      <c r="B22" s="196" t="s">
        <v>270</v>
      </c>
      <c r="C22" s="197" t="s">
        <v>435</v>
      </c>
      <c r="D22" s="197" t="s">
        <v>125</v>
      </c>
      <c r="E22" s="196" t="s">
        <v>436</v>
      </c>
      <c r="F22" s="196" t="s">
        <v>50</v>
      </c>
      <c r="G22" s="196" t="s">
        <v>49</v>
      </c>
      <c r="H22" s="196" t="s">
        <v>96</v>
      </c>
      <c r="I22" s="196" t="s">
        <v>437</v>
      </c>
      <c r="J22" s="18">
        <f>VLOOKUP(B22,'DIEM LT'!$B$9:$F$734,4,0)</f>
        <v>6</v>
      </c>
      <c r="K22" s="18">
        <f>VLOOKUP(B22,'DIEM TH'!$C$17:$M$88,9,0)</f>
        <v>9.25</v>
      </c>
      <c r="L22" s="83" t="str">
        <f t="shared" si="0"/>
        <v>Đạt</v>
      </c>
      <c r="M22" s="83"/>
    </row>
    <row r="23" spans="1:13" s="16" customFormat="1" ht="20.100000000000001" customHeight="1">
      <c r="A23" s="195">
        <v>14</v>
      </c>
      <c r="B23" s="196" t="s">
        <v>272</v>
      </c>
      <c r="C23" s="197" t="s">
        <v>139</v>
      </c>
      <c r="D23" s="197" t="s">
        <v>438</v>
      </c>
      <c r="E23" s="196" t="s">
        <v>439</v>
      </c>
      <c r="F23" s="196" t="s">
        <v>47</v>
      </c>
      <c r="G23" s="196" t="s">
        <v>49</v>
      </c>
      <c r="H23" s="196" t="s">
        <v>48</v>
      </c>
      <c r="I23" s="196" t="s">
        <v>440</v>
      </c>
      <c r="J23" s="18">
        <f>VLOOKUP(B23,'DIEM LT'!$B$9:$F$734,4,0)</f>
        <v>6</v>
      </c>
      <c r="K23" s="18">
        <f>VLOOKUP(B23,'DIEM TH'!$C$17:$M$88,9,0)</f>
        <v>5</v>
      </c>
      <c r="L23" s="83" t="str">
        <f t="shared" si="0"/>
        <v>Đạt</v>
      </c>
      <c r="M23" s="83"/>
    </row>
    <row r="24" spans="1:13" s="16" customFormat="1" ht="20.100000000000001" customHeight="1">
      <c r="A24" s="195">
        <v>15</v>
      </c>
      <c r="B24" s="196" t="s">
        <v>274</v>
      </c>
      <c r="C24" s="197" t="s">
        <v>441</v>
      </c>
      <c r="D24" s="197" t="s">
        <v>99</v>
      </c>
      <c r="E24" s="196" t="s">
        <v>442</v>
      </c>
      <c r="F24" s="196" t="s">
        <v>50</v>
      </c>
      <c r="G24" s="196" t="s">
        <v>49</v>
      </c>
      <c r="H24" s="196" t="s">
        <v>96</v>
      </c>
      <c r="I24" s="196" t="s">
        <v>398</v>
      </c>
      <c r="J24" s="18">
        <f>VLOOKUP(B24,'DIEM LT'!$B$9:$F$734,4,0)</f>
        <v>6.75</v>
      </c>
      <c r="K24" s="18">
        <f>VLOOKUP(B24,'DIEM TH'!$C$17:$M$88,9,0)</f>
        <v>8.75</v>
      </c>
      <c r="L24" s="83" t="str">
        <f t="shared" si="0"/>
        <v>Đạt</v>
      </c>
      <c r="M24" s="83"/>
    </row>
    <row r="25" spans="1:13" s="16" customFormat="1" ht="20.100000000000001" customHeight="1">
      <c r="A25" s="195">
        <v>16</v>
      </c>
      <c r="B25" s="196" t="s">
        <v>276</v>
      </c>
      <c r="C25" s="197" t="s">
        <v>443</v>
      </c>
      <c r="D25" s="197" t="s">
        <v>99</v>
      </c>
      <c r="E25" s="196" t="s">
        <v>444</v>
      </c>
      <c r="F25" s="196" t="s">
        <v>50</v>
      </c>
      <c r="G25" s="196" t="s">
        <v>52</v>
      </c>
      <c r="H25" s="196" t="s">
        <v>48</v>
      </c>
      <c r="I25" s="196" t="s">
        <v>445</v>
      </c>
      <c r="J25" s="18">
        <f>VLOOKUP(B25,'DIEM LT'!$B$9:$F$734,4,0)</f>
        <v>5</v>
      </c>
      <c r="K25" s="18">
        <f>VLOOKUP(B25,'DIEM TH'!$C$17:$M$88,9,0)</f>
        <v>6.5</v>
      </c>
      <c r="L25" s="83" t="str">
        <f t="shared" si="0"/>
        <v>Đạt</v>
      </c>
      <c r="M25" s="83"/>
    </row>
    <row r="26" spans="1:13" s="16" customFormat="1" ht="20.100000000000001" customHeight="1">
      <c r="A26" s="195">
        <v>17</v>
      </c>
      <c r="B26" s="196" t="s">
        <v>278</v>
      </c>
      <c r="C26" s="197" t="s">
        <v>446</v>
      </c>
      <c r="D26" s="197" t="s">
        <v>99</v>
      </c>
      <c r="E26" s="196" t="s">
        <v>447</v>
      </c>
      <c r="F26" s="196" t="s">
        <v>50</v>
      </c>
      <c r="G26" s="196" t="s">
        <v>52</v>
      </c>
      <c r="H26" s="196" t="s">
        <v>54</v>
      </c>
      <c r="I26" s="196" t="s">
        <v>448</v>
      </c>
      <c r="J26" s="18">
        <f>VLOOKUP(B26,'DIEM LT'!$B$9:$F$734,4,0)</f>
        <v>6.25</v>
      </c>
      <c r="K26" s="18">
        <f>VLOOKUP(B26,'DIEM TH'!$C$17:$M$88,9,0)</f>
        <v>10</v>
      </c>
      <c r="L26" s="83" t="str">
        <f t="shared" si="0"/>
        <v>Đạt</v>
      </c>
      <c r="M26" s="83"/>
    </row>
    <row r="27" spans="1:13" s="16" customFormat="1" ht="20.100000000000001" customHeight="1">
      <c r="A27" s="195">
        <v>18</v>
      </c>
      <c r="B27" s="196" t="s">
        <v>280</v>
      </c>
      <c r="C27" s="197" t="s">
        <v>449</v>
      </c>
      <c r="D27" s="197" t="s">
        <v>55</v>
      </c>
      <c r="E27" s="196" t="s">
        <v>450</v>
      </c>
      <c r="F27" s="196" t="s">
        <v>47</v>
      </c>
      <c r="G27" s="196" t="s">
        <v>81</v>
      </c>
      <c r="H27" s="196" t="s">
        <v>54</v>
      </c>
      <c r="I27" s="196" t="s">
        <v>437</v>
      </c>
      <c r="J27" s="18">
        <f>VLOOKUP(B27,'DIEM LT'!$B$9:$F$734,4,0)</f>
        <v>6.5</v>
      </c>
      <c r="K27" s="18">
        <f>VLOOKUP(B27,'DIEM TH'!$C$17:$M$88,9,0)</f>
        <v>10</v>
      </c>
      <c r="L27" s="83" t="str">
        <f t="shared" si="0"/>
        <v>Đạt</v>
      </c>
      <c r="M27" s="83"/>
    </row>
    <row r="28" spans="1:13" s="16" customFormat="1" ht="20.100000000000001" customHeight="1">
      <c r="A28" s="195">
        <v>19</v>
      </c>
      <c r="B28" s="196" t="s">
        <v>282</v>
      </c>
      <c r="C28" s="197" t="s">
        <v>451</v>
      </c>
      <c r="D28" s="197" t="s">
        <v>70</v>
      </c>
      <c r="E28" s="196" t="s">
        <v>452</v>
      </c>
      <c r="F28" s="196" t="s">
        <v>47</v>
      </c>
      <c r="G28" s="196" t="s">
        <v>49</v>
      </c>
      <c r="H28" s="196" t="s">
        <v>48</v>
      </c>
      <c r="I28" s="196" t="s">
        <v>412</v>
      </c>
      <c r="J28" s="18">
        <f>VLOOKUP(B28,'DIEM LT'!$B$9:$F$734,4,0)</f>
        <v>7</v>
      </c>
      <c r="K28" s="18">
        <f>VLOOKUP(B28,'DIEM TH'!$C$17:$M$88,9,0)</f>
        <v>9.75</v>
      </c>
      <c r="L28" s="83" t="str">
        <f t="shared" si="0"/>
        <v>Đạt</v>
      </c>
      <c r="M28" s="83"/>
    </row>
    <row r="29" spans="1:13" s="16" customFormat="1" ht="20.100000000000001" customHeight="1">
      <c r="A29" s="195">
        <v>20</v>
      </c>
      <c r="B29" s="196" t="s">
        <v>290</v>
      </c>
      <c r="C29" s="197" t="s">
        <v>462</v>
      </c>
      <c r="D29" s="197" t="s">
        <v>74</v>
      </c>
      <c r="E29" s="196" t="s">
        <v>463</v>
      </c>
      <c r="F29" s="196" t="s">
        <v>47</v>
      </c>
      <c r="G29" s="196" t="s">
        <v>49</v>
      </c>
      <c r="H29" s="196" t="s">
        <v>134</v>
      </c>
      <c r="I29" s="196" t="s">
        <v>409</v>
      </c>
      <c r="J29" s="18">
        <f>VLOOKUP(B29,'DIEM LT'!$B$9:$F$734,4,0)</f>
        <v>5.25</v>
      </c>
      <c r="K29" s="18">
        <f>VLOOKUP(B29,'DIEM TH'!$C$17:$M$88,9,0)</f>
        <v>7.25</v>
      </c>
      <c r="L29" s="83" t="str">
        <f t="shared" si="0"/>
        <v>Đạt</v>
      </c>
      <c r="M29" s="83"/>
    </row>
    <row r="30" spans="1:13" s="16" customFormat="1" ht="20.100000000000001" customHeight="1">
      <c r="A30" s="195">
        <v>21</v>
      </c>
      <c r="B30" s="196" t="s">
        <v>294</v>
      </c>
      <c r="C30" s="197" t="s">
        <v>131</v>
      </c>
      <c r="D30" s="197" t="s">
        <v>102</v>
      </c>
      <c r="E30" s="196" t="s">
        <v>466</v>
      </c>
      <c r="F30" s="196" t="s">
        <v>50</v>
      </c>
      <c r="G30" s="196" t="s">
        <v>49</v>
      </c>
      <c r="H30" s="196" t="s">
        <v>88</v>
      </c>
      <c r="I30" s="196" t="s">
        <v>434</v>
      </c>
      <c r="J30" s="18">
        <f>VLOOKUP(B30,'DIEM LT'!$B$9:$F$734,4,0)</f>
        <v>6</v>
      </c>
      <c r="K30" s="18">
        <f>VLOOKUP(B30,'DIEM TH'!$C$17:$M$88,9,0)</f>
        <v>8</v>
      </c>
      <c r="L30" s="83" t="str">
        <f t="shared" si="0"/>
        <v>Đạt</v>
      </c>
      <c r="M30" s="83"/>
    </row>
    <row r="31" spans="1:13" s="16" customFormat="1" ht="20.100000000000001" customHeight="1">
      <c r="A31" s="195">
        <v>22</v>
      </c>
      <c r="B31" s="196" t="s">
        <v>298</v>
      </c>
      <c r="C31" s="197" t="s">
        <v>77</v>
      </c>
      <c r="D31" s="197" t="s">
        <v>107</v>
      </c>
      <c r="E31" s="196" t="s">
        <v>469</v>
      </c>
      <c r="F31" s="196" t="s">
        <v>50</v>
      </c>
      <c r="G31" s="196" t="s">
        <v>49</v>
      </c>
      <c r="H31" s="196" t="s">
        <v>48</v>
      </c>
      <c r="I31" s="196" t="s">
        <v>409</v>
      </c>
      <c r="J31" s="18">
        <f>VLOOKUP(B31,'DIEM LT'!$B$9:$F$734,4,0)</f>
        <v>6</v>
      </c>
      <c r="K31" s="18">
        <f>VLOOKUP(B31,'DIEM TH'!$C$17:$M$88,9,0)</f>
        <v>8.25</v>
      </c>
      <c r="L31" s="83" t="str">
        <f t="shared" si="0"/>
        <v>Đạt</v>
      </c>
      <c r="M31" s="83"/>
    </row>
    <row r="32" spans="1:13" s="16" customFormat="1" ht="20.100000000000001" customHeight="1">
      <c r="A32" s="195">
        <v>23</v>
      </c>
      <c r="B32" s="196" t="s">
        <v>300</v>
      </c>
      <c r="C32" s="197" t="s">
        <v>470</v>
      </c>
      <c r="D32" s="197" t="s">
        <v>50</v>
      </c>
      <c r="E32" s="196" t="s">
        <v>471</v>
      </c>
      <c r="F32" s="196" t="s">
        <v>47</v>
      </c>
      <c r="G32" s="196" t="s">
        <v>49</v>
      </c>
      <c r="H32" s="196" t="s">
        <v>82</v>
      </c>
      <c r="I32" s="196" t="s">
        <v>424</v>
      </c>
      <c r="J32" s="18">
        <f>VLOOKUP(B32,'DIEM LT'!$B$9:$F$734,4,0)</f>
        <v>7.25</v>
      </c>
      <c r="K32" s="18">
        <f>VLOOKUP(B32,'DIEM TH'!$C$17:$M$88,9,0)</f>
        <v>9.75</v>
      </c>
      <c r="L32" s="83" t="str">
        <f t="shared" si="0"/>
        <v>Đạt</v>
      </c>
      <c r="M32" s="83"/>
    </row>
    <row r="33" spans="1:13" s="16" customFormat="1" ht="20.100000000000001" customHeight="1">
      <c r="A33" s="195">
        <v>24</v>
      </c>
      <c r="B33" s="196" t="s">
        <v>304</v>
      </c>
      <c r="C33" s="197" t="s">
        <v>475</v>
      </c>
      <c r="D33" s="197" t="s">
        <v>473</v>
      </c>
      <c r="E33" s="196" t="s">
        <v>476</v>
      </c>
      <c r="F33" s="196" t="s">
        <v>47</v>
      </c>
      <c r="G33" s="196" t="s">
        <v>49</v>
      </c>
      <c r="H33" s="196" t="s">
        <v>117</v>
      </c>
      <c r="I33" s="196" t="s">
        <v>409</v>
      </c>
      <c r="J33" s="18">
        <f>VLOOKUP(B33,'DIEM LT'!$B$9:$F$734,4,0)</f>
        <v>6</v>
      </c>
      <c r="K33" s="18">
        <f>VLOOKUP(B33,'DIEM TH'!$C$17:$M$88,9,0)</f>
        <v>5</v>
      </c>
      <c r="L33" s="83" t="str">
        <f t="shared" si="0"/>
        <v>Đạt</v>
      </c>
      <c r="M33" s="83"/>
    </row>
    <row r="34" spans="1:13" s="16" customFormat="1" ht="20.100000000000001" customHeight="1">
      <c r="A34" s="195">
        <v>25</v>
      </c>
      <c r="B34" s="196" t="s">
        <v>306</v>
      </c>
      <c r="C34" s="197" t="s">
        <v>53</v>
      </c>
      <c r="D34" s="197" t="s">
        <v>473</v>
      </c>
      <c r="E34" s="196" t="s">
        <v>477</v>
      </c>
      <c r="F34" s="196" t="s">
        <v>47</v>
      </c>
      <c r="G34" s="196" t="s">
        <v>49</v>
      </c>
      <c r="H34" s="196" t="s">
        <v>48</v>
      </c>
      <c r="I34" s="196" t="s">
        <v>401</v>
      </c>
      <c r="J34" s="18">
        <f>VLOOKUP(B34,'DIEM LT'!$B$9:$F$734,4,0)</f>
        <v>6</v>
      </c>
      <c r="K34" s="18">
        <f>VLOOKUP(B34,'DIEM TH'!$C$17:$M$88,9,0)</f>
        <v>8.25</v>
      </c>
      <c r="L34" s="83" t="str">
        <f t="shared" si="0"/>
        <v>Đạt</v>
      </c>
      <c r="M34" s="83"/>
    </row>
    <row r="35" spans="1:13" s="16" customFormat="1" ht="20.100000000000001" customHeight="1">
      <c r="A35" s="195">
        <v>26</v>
      </c>
      <c r="B35" s="196" t="s">
        <v>316</v>
      </c>
      <c r="C35" s="197" t="s">
        <v>483</v>
      </c>
      <c r="D35" s="197" t="s">
        <v>484</v>
      </c>
      <c r="E35" s="196" t="s">
        <v>485</v>
      </c>
      <c r="F35" s="196" t="s">
        <v>50</v>
      </c>
      <c r="G35" s="196" t="s">
        <v>49</v>
      </c>
      <c r="H35" s="196" t="s">
        <v>96</v>
      </c>
      <c r="I35" s="196" t="s">
        <v>486</v>
      </c>
      <c r="J35" s="18">
        <f>VLOOKUP(B35,'DIEM LT'!$B$9:$F$734,4,0)</f>
        <v>6.25</v>
      </c>
      <c r="K35" s="18">
        <f>VLOOKUP(B35,'DIEM TH'!$C$17:$M$88,9,0)</f>
        <v>7.5</v>
      </c>
      <c r="L35" s="83" t="str">
        <f t="shared" si="0"/>
        <v>Đạt</v>
      </c>
      <c r="M35" s="83"/>
    </row>
    <row r="36" spans="1:13" s="16" customFormat="1" ht="20.100000000000001" customHeight="1">
      <c r="A36" s="195">
        <v>27</v>
      </c>
      <c r="B36" s="196" t="s">
        <v>320</v>
      </c>
      <c r="C36" s="197" t="s">
        <v>489</v>
      </c>
      <c r="D36" s="197" t="s">
        <v>118</v>
      </c>
      <c r="E36" s="196" t="s">
        <v>490</v>
      </c>
      <c r="F36" s="196" t="s">
        <v>47</v>
      </c>
      <c r="G36" s="196" t="s">
        <v>49</v>
      </c>
      <c r="H36" s="196" t="s">
        <v>101</v>
      </c>
      <c r="I36" s="196" t="s">
        <v>401</v>
      </c>
      <c r="J36" s="18">
        <f>VLOOKUP(B36,'DIEM LT'!$B$9:$F$734,4,0)</f>
        <v>7.25</v>
      </c>
      <c r="K36" s="18">
        <f>VLOOKUP(B36,'DIEM TH'!$C$17:$M$88,9,0)</f>
        <v>9</v>
      </c>
      <c r="L36" s="83" t="str">
        <f t="shared" si="0"/>
        <v>Đạt</v>
      </c>
      <c r="M36" s="83"/>
    </row>
    <row r="37" spans="1:13" s="16" customFormat="1" ht="20.100000000000001" customHeight="1">
      <c r="A37" s="195">
        <v>28</v>
      </c>
      <c r="B37" s="196" t="s">
        <v>308</v>
      </c>
      <c r="C37" s="197" t="s">
        <v>53</v>
      </c>
      <c r="D37" s="197" t="s">
        <v>140</v>
      </c>
      <c r="E37" s="196" t="s">
        <v>491</v>
      </c>
      <c r="F37" s="196" t="s">
        <v>47</v>
      </c>
      <c r="G37" s="196" t="s">
        <v>49</v>
      </c>
      <c r="H37" s="196" t="s">
        <v>88</v>
      </c>
      <c r="I37" s="196" t="s">
        <v>424</v>
      </c>
      <c r="J37" s="18">
        <f>VLOOKUP(B37,'DIEM LT'!$B$9:$F$734,4,0)</f>
        <v>7</v>
      </c>
      <c r="K37" s="18">
        <f>VLOOKUP(B37,'DIEM TH'!$C$17:$M$88,9,0)</f>
        <v>10</v>
      </c>
      <c r="L37" s="83" t="str">
        <f t="shared" si="0"/>
        <v>Đạt</v>
      </c>
      <c r="M37" s="83"/>
    </row>
    <row r="38" spans="1:13" s="16" customFormat="1" ht="20.100000000000001" customHeight="1">
      <c r="A38" s="195">
        <v>29</v>
      </c>
      <c r="B38" s="196" t="s">
        <v>322</v>
      </c>
      <c r="C38" s="197" t="s">
        <v>492</v>
      </c>
      <c r="D38" s="197" t="s">
        <v>72</v>
      </c>
      <c r="E38" s="196" t="s">
        <v>493</v>
      </c>
      <c r="F38" s="196" t="s">
        <v>47</v>
      </c>
      <c r="G38" s="196" t="s">
        <v>49</v>
      </c>
      <c r="H38" s="196" t="s">
        <v>136</v>
      </c>
      <c r="I38" s="196" t="s">
        <v>424</v>
      </c>
      <c r="J38" s="18">
        <f>VLOOKUP(B38,'DIEM LT'!$B$9:$F$734,4,0)</f>
        <v>7</v>
      </c>
      <c r="K38" s="18">
        <f>VLOOKUP(B38,'DIEM TH'!$C$17:$M$88,9,0)</f>
        <v>8.75</v>
      </c>
      <c r="L38" s="83" t="str">
        <f t="shared" si="0"/>
        <v>Đạt</v>
      </c>
      <c r="M38" s="83"/>
    </row>
    <row r="39" spans="1:13" s="16" customFormat="1" ht="20.100000000000001" customHeight="1">
      <c r="A39" s="195">
        <v>30</v>
      </c>
      <c r="B39" s="196" t="s">
        <v>324</v>
      </c>
      <c r="C39" s="197" t="s">
        <v>494</v>
      </c>
      <c r="D39" s="197" t="s">
        <v>142</v>
      </c>
      <c r="E39" s="196" t="s">
        <v>146</v>
      </c>
      <c r="F39" s="196" t="s">
        <v>50</v>
      </c>
      <c r="G39" s="196" t="s">
        <v>49</v>
      </c>
      <c r="H39" s="196" t="s">
        <v>48</v>
      </c>
      <c r="I39" s="196" t="s">
        <v>398</v>
      </c>
      <c r="J39" s="18">
        <f>VLOOKUP(B39,'DIEM LT'!$B$9:$F$734,4,0)</f>
        <v>6</v>
      </c>
      <c r="K39" s="18">
        <f>VLOOKUP(B39,'DIEM TH'!$C$17:$M$88,9,0)</f>
        <v>10</v>
      </c>
      <c r="L39" s="83" t="str">
        <f t="shared" si="0"/>
        <v>Đạt</v>
      </c>
      <c r="M39" s="83"/>
    </row>
    <row r="40" spans="1:13" s="16" customFormat="1" ht="20.100000000000001" customHeight="1">
      <c r="A40" s="195">
        <v>31</v>
      </c>
      <c r="B40" s="196" t="s">
        <v>326</v>
      </c>
      <c r="C40" s="197" t="s">
        <v>495</v>
      </c>
      <c r="D40" s="197" t="s">
        <v>143</v>
      </c>
      <c r="E40" s="196" t="s">
        <v>425</v>
      </c>
      <c r="F40" s="196" t="s">
        <v>50</v>
      </c>
      <c r="G40" s="196" t="s">
        <v>49</v>
      </c>
      <c r="H40" s="196" t="s">
        <v>89</v>
      </c>
      <c r="I40" s="196" t="s">
        <v>437</v>
      </c>
      <c r="J40" s="18">
        <f>VLOOKUP(B40,'DIEM LT'!$B$9:$F$734,4,0)</f>
        <v>6.75</v>
      </c>
      <c r="K40" s="18">
        <f>VLOOKUP(B40,'DIEM TH'!$C$17:$M$88,9,0)</f>
        <v>7.25</v>
      </c>
      <c r="L40" s="83" t="str">
        <f t="shared" si="0"/>
        <v>Đạt</v>
      </c>
      <c r="M40" s="83"/>
    </row>
    <row r="41" spans="1:13" s="16" customFormat="1" ht="20.100000000000001" customHeight="1">
      <c r="A41" s="195">
        <v>32</v>
      </c>
      <c r="B41" s="196" t="s">
        <v>328</v>
      </c>
      <c r="C41" s="197" t="s">
        <v>53</v>
      </c>
      <c r="D41" s="197" t="s">
        <v>119</v>
      </c>
      <c r="E41" s="196" t="s">
        <v>496</v>
      </c>
      <c r="F41" s="196" t="s">
        <v>47</v>
      </c>
      <c r="G41" s="196" t="s">
        <v>49</v>
      </c>
      <c r="H41" s="196" t="s">
        <v>48</v>
      </c>
      <c r="I41" s="196" t="s">
        <v>445</v>
      </c>
      <c r="J41" s="18">
        <f>VLOOKUP(B41,'DIEM LT'!$B$9:$F$734,4,0)</f>
        <v>5.25</v>
      </c>
      <c r="K41" s="18">
        <f>VLOOKUP(B41,'DIEM TH'!$C$17:$M$88,9,0)</f>
        <v>5</v>
      </c>
      <c r="L41" s="83" t="str">
        <f t="shared" si="0"/>
        <v>Đạt</v>
      </c>
      <c r="M41" s="83"/>
    </row>
    <row r="42" spans="1:13" s="16" customFormat="1" ht="20.100000000000001" customHeight="1">
      <c r="A42" s="195">
        <v>33</v>
      </c>
      <c r="B42" s="196" t="s">
        <v>330</v>
      </c>
      <c r="C42" s="197" t="s">
        <v>497</v>
      </c>
      <c r="D42" s="197" t="s">
        <v>119</v>
      </c>
      <c r="E42" s="196" t="s">
        <v>498</v>
      </c>
      <c r="F42" s="196" t="s">
        <v>47</v>
      </c>
      <c r="G42" s="196" t="s">
        <v>49</v>
      </c>
      <c r="H42" s="196" t="s">
        <v>48</v>
      </c>
      <c r="I42" s="196" t="s">
        <v>398</v>
      </c>
      <c r="J42" s="18">
        <f>VLOOKUP(B42,'DIEM LT'!$B$9:$F$734,4,0)</f>
        <v>6.5</v>
      </c>
      <c r="K42" s="18">
        <f>VLOOKUP(B42,'DIEM TH'!$C$17:$M$88,9,0)</f>
        <v>8</v>
      </c>
      <c r="L42" s="83" t="str">
        <f t="shared" ref="L42:L73" si="1">IF(AND(J42&gt;=5,K42&gt;=5),"Đạt","Không đạt")</f>
        <v>Đạt</v>
      </c>
      <c r="M42" s="83"/>
    </row>
    <row r="43" spans="1:13" s="16" customFormat="1" ht="20.100000000000001" customHeight="1">
      <c r="A43" s="195">
        <v>34</v>
      </c>
      <c r="B43" s="196" t="s">
        <v>335</v>
      </c>
      <c r="C43" s="197" t="s">
        <v>503</v>
      </c>
      <c r="D43" s="197" t="s">
        <v>86</v>
      </c>
      <c r="E43" s="196" t="s">
        <v>504</v>
      </c>
      <c r="F43" s="196" t="s">
        <v>50</v>
      </c>
      <c r="G43" s="196" t="s">
        <v>81</v>
      </c>
      <c r="H43" s="196" t="s">
        <v>133</v>
      </c>
      <c r="I43" s="196" t="s">
        <v>505</v>
      </c>
      <c r="J43" s="18">
        <f>VLOOKUP(B43,'DIEM LT'!$B$9:$F$734,4,0)</f>
        <v>6.25</v>
      </c>
      <c r="K43" s="18">
        <f>VLOOKUP(B43,'DIEM TH'!$C$17:$M$88,9,0)</f>
        <v>5</v>
      </c>
      <c r="L43" s="83" t="str">
        <f t="shared" si="1"/>
        <v>Đạt</v>
      </c>
      <c r="M43" s="83"/>
    </row>
    <row r="44" spans="1:13" s="16" customFormat="1" ht="20.100000000000001" customHeight="1">
      <c r="A44" s="195">
        <v>35</v>
      </c>
      <c r="B44" s="196" t="s">
        <v>337</v>
      </c>
      <c r="C44" s="197" t="s">
        <v>506</v>
      </c>
      <c r="D44" s="197" t="s">
        <v>507</v>
      </c>
      <c r="E44" s="196" t="s">
        <v>508</v>
      </c>
      <c r="F44" s="196" t="s">
        <v>47</v>
      </c>
      <c r="G44" s="196" t="s">
        <v>132</v>
      </c>
      <c r="H44" s="196" t="s">
        <v>91</v>
      </c>
      <c r="I44" s="196" t="s">
        <v>505</v>
      </c>
      <c r="J44" s="18">
        <f>VLOOKUP(B44,'DIEM LT'!$B$9:$F$734,4,0)</f>
        <v>5.5</v>
      </c>
      <c r="K44" s="18">
        <f>VLOOKUP(B44,'DIEM TH'!$C$17:$M$88,9,0)</f>
        <v>7.25</v>
      </c>
      <c r="L44" s="83" t="str">
        <f t="shared" si="1"/>
        <v>Đạt</v>
      </c>
      <c r="M44" s="83"/>
    </row>
    <row r="45" spans="1:13" s="16" customFormat="1" ht="20.100000000000001" customHeight="1">
      <c r="A45" s="195">
        <v>36</v>
      </c>
      <c r="B45" s="196" t="s">
        <v>339</v>
      </c>
      <c r="C45" s="197" t="s">
        <v>509</v>
      </c>
      <c r="D45" s="197" t="s">
        <v>90</v>
      </c>
      <c r="E45" s="196" t="s">
        <v>493</v>
      </c>
      <c r="F45" s="196" t="s">
        <v>47</v>
      </c>
      <c r="G45" s="196" t="s">
        <v>49</v>
      </c>
      <c r="H45" s="196" t="s">
        <v>88</v>
      </c>
      <c r="I45" s="196" t="s">
        <v>424</v>
      </c>
      <c r="J45" s="18">
        <f>VLOOKUP(B45,'DIEM LT'!$B$9:$F$734,4,0)</f>
        <v>5.5</v>
      </c>
      <c r="K45" s="18">
        <f>VLOOKUP(B45,'DIEM TH'!$C$17:$M$88,9,0)</f>
        <v>6.75</v>
      </c>
      <c r="L45" s="83" t="str">
        <f t="shared" si="1"/>
        <v>Đạt</v>
      </c>
      <c r="M45" s="83"/>
    </row>
    <row r="46" spans="1:13" s="16" customFormat="1" ht="20.100000000000001" customHeight="1">
      <c r="A46" s="195">
        <v>37</v>
      </c>
      <c r="B46" s="196" t="s">
        <v>341</v>
      </c>
      <c r="C46" s="197" t="s">
        <v>510</v>
      </c>
      <c r="D46" s="197" t="s">
        <v>120</v>
      </c>
      <c r="E46" s="196" t="s">
        <v>423</v>
      </c>
      <c r="F46" s="196" t="s">
        <v>50</v>
      </c>
      <c r="G46" s="196" t="s">
        <v>49</v>
      </c>
      <c r="H46" s="196" t="s">
        <v>122</v>
      </c>
      <c r="I46" s="196" t="s">
        <v>398</v>
      </c>
      <c r="J46" s="18">
        <f>VLOOKUP(B46,'DIEM LT'!$B$9:$F$734,4,0)</f>
        <v>7.5</v>
      </c>
      <c r="K46" s="18">
        <f>VLOOKUP(B46,'DIEM TH'!$C$17:$M$88,9,0)</f>
        <v>10</v>
      </c>
      <c r="L46" s="83" t="str">
        <f t="shared" si="1"/>
        <v>Đạt</v>
      </c>
      <c r="M46" s="83"/>
    </row>
    <row r="47" spans="1:13" s="16" customFormat="1" ht="20.100000000000001" customHeight="1">
      <c r="A47" s="195">
        <v>38</v>
      </c>
      <c r="B47" s="196" t="s">
        <v>343</v>
      </c>
      <c r="C47" s="197" t="s">
        <v>77</v>
      </c>
      <c r="D47" s="197" t="s">
        <v>120</v>
      </c>
      <c r="E47" s="196" t="s">
        <v>511</v>
      </c>
      <c r="F47" s="196" t="s">
        <v>50</v>
      </c>
      <c r="G47" s="196" t="s">
        <v>49</v>
      </c>
      <c r="H47" s="196" t="s">
        <v>89</v>
      </c>
      <c r="I47" s="196" t="s">
        <v>512</v>
      </c>
      <c r="J47" s="18">
        <f>VLOOKUP(B47,'DIEM LT'!$B$9:$F$734,4,0)</f>
        <v>7</v>
      </c>
      <c r="K47" s="18">
        <f>VLOOKUP(B47,'DIEM TH'!$C$17:$M$88,9,0)</f>
        <v>10</v>
      </c>
      <c r="L47" s="83" t="str">
        <f t="shared" si="1"/>
        <v>Đạt</v>
      </c>
      <c r="M47" s="83"/>
    </row>
    <row r="48" spans="1:13" s="16" customFormat="1" ht="20.100000000000001" customHeight="1">
      <c r="A48" s="195">
        <v>39</v>
      </c>
      <c r="B48" s="196" t="s">
        <v>347</v>
      </c>
      <c r="C48" s="197" t="s">
        <v>100</v>
      </c>
      <c r="D48" s="197" t="s">
        <v>103</v>
      </c>
      <c r="E48" s="196" t="s">
        <v>452</v>
      </c>
      <c r="F48" s="196" t="s">
        <v>47</v>
      </c>
      <c r="G48" s="196" t="s">
        <v>49</v>
      </c>
      <c r="H48" s="196" t="s">
        <v>48</v>
      </c>
      <c r="I48" s="196" t="s">
        <v>424</v>
      </c>
      <c r="J48" s="18">
        <f>VLOOKUP(B48,'DIEM LT'!$B$9:$F$734,4,0)</f>
        <v>8</v>
      </c>
      <c r="K48" s="18">
        <f>VLOOKUP(B48,'DIEM TH'!$C$17:$M$88,9,0)</f>
        <v>9</v>
      </c>
      <c r="L48" s="83" t="str">
        <f t="shared" si="1"/>
        <v>Đạt</v>
      </c>
      <c r="M48" s="83"/>
    </row>
    <row r="49" spans="1:17" s="16" customFormat="1" ht="20.100000000000001" customHeight="1">
      <c r="A49" s="195">
        <v>40</v>
      </c>
      <c r="B49" s="196" t="s">
        <v>351</v>
      </c>
      <c r="C49" s="197" t="s">
        <v>517</v>
      </c>
      <c r="D49" s="197" t="s">
        <v>103</v>
      </c>
      <c r="E49" s="196" t="s">
        <v>471</v>
      </c>
      <c r="F49" s="196" t="s">
        <v>47</v>
      </c>
      <c r="G49" s="196" t="s">
        <v>49</v>
      </c>
      <c r="H49" s="196" t="s">
        <v>518</v>
      </c>
      <c r="I49" s="196" t="s">
        <v>424</v>
      </c>
      <c r="J49" s="18">
        <f>VLOOKUP(B49,'DIEM LT'!$B$9:$F$734,4,0)</f>
        <v>6.25</v>
      </c>
      <c r="K49" s="18">
        <f>VLOOKUP(B49,'DIEM TH'!$C$17:$M$88,9,0)</f>
        <v>9</v>
      </c>
      <c r="L49" s="83" t="str">
        <f t="shared" si="1"/>
        <v>Đạt</v>
      </c>
      <c r="M49" s="83"/>
    </row>
    <row r="50" spans="1:17" s="16" customFormat="1" ht="20.100000000000001" customHeight="1">
      <c r="A50" s="195">
        <v>41</v>
      </c>
      <c r="B50" s="196" t="s">
        <v>353</v>
      </c>
      <c r="C50" s="197" t="s">
        <v>519</v>
      </c>
      <c r="D50" s="197" t="s">
        <v>126</v>
      </c>
      <c r="E50" s="196" t="s">
        <v>520</v>
      </c>
      <c r="F50" s="196" t="s">
        <v>50</v>
      </c>
      <c r="G50" s="196" t="s">
        <v>49</v>
      </c>
      <c r="H50" s="196" t="s">
        <v>85</v>
      </c>
      <c r="I50" s="196" t="s">
        <v>521</v>
      </c>
      <c r="J50" s="18">
        <f>VLOOKUP(B50,'DIEM LT'!$B$9:$F$734,4,0)</f>
        <v>7.25</v>
      </c>
      <c r="K50" s="18">
        <f>VLOOKUP(B50,'DIEM TH'!$C$17:$M$88,9,0)</f>
        <v>7.25</v>
      </c>
      <c r="L50" s="83" t="str">
        <f t="shared" si="1"/>
        <v>Đạt</v>
      </c>
      <c r="M50" s="83"/>
    </row>
    <row r="51" spans="1:17" s="16" customFormat="1" ht="20.100000000000001" customHeight="1">
      <c r="A51" s="195">
        <v>42</v>
      </c>
      <c r="B51" s="196" t="s">
        <v>355</v>
      </c>
      <c r="C51" s="197" t="s">
        <v>123</v>
      </c>
      <c r="D51" s="197" t="s">
        <v>126</v>
      </c>
      <c r="E51" s="196" t="s">
        <v>522</v>
      </c>
      <c r="F51" s="196" t="s">
        <v>50</v>
      </c>
      <c r="G51" s="196" t="s">
        <v>49</v>
      </c>
      <c r="H51" s="196" t="s">
        <v>48</v>
      </c>
      <c r="I51" s="196" t="s">
        <v>401</v>
      </c>
      <c r="J51" s="18">
        <f>VLOOKUP(B51,'DIEM LT'!$B$9:$F$734,4,0)</f>
        <v>5.5</v>
      </c>
      <c r="K51" s="18">
        <f>VLOOKUP(B51,'DIEM TH'!$C$17:$M$88,9,0)</f>
        <v>7.75</v>
      </c>
      <c r="L51" s="83" t="str">
        <f t="shared" si="1"/>
        <v>Đạt</v>
      </c>
      <c r="M51" s="83"/>
    </row>
    <row r="52" spans="1:17" s="16" customFormat="1" ht="20.100000000000001" customHeight="1">
      <c r="A52" s="195">
        <v>43</v>
      </c>
      <c r="B52" s="196" t="s">
        <v>359</v>
      </c>
      <c r="C52" s="197" t="s">
        <v>525</v>
      </c>
      <c r="D52" s="197" t="s">
        <v>145</v>
      </c>
      <c r="E52" s="196" t="s">
        <v>526</v>
      </c>
      <c r="F52" s="196" t="s">
        <v>47</v>
      </c>
      <c r="G52" s="196" t="s">
        <v>52</v>
      </c>
      <c r="H52" s="196" t="s">
        <v>101</v>
      </c>
      <c r="I52" s="196" t="s">
        <v>424</v>
      </c>
      <c r="J52" s="18">
        <f>VLOOKUP(B52,'DIEM LT'!$B$9:$F$734,4,0)</f>
        <v>6</v>
      </c>
      <c r="K52" s="18">
        <f>VLOOKUP(B52,'DIEM TH'!$C$17:$M$88,9,0)</f>
        <v>8.5</v>
      </c>
      <c r="L52" s="83" t="str">
        <f t="shared" si="1"/>
        <v>Đạt</v>
      </c>
      <c r="M52" s="83"/>
    </row>
    <row r="53" spans="1:17" s="16" customFormat="1" ht="20.100000000000001" customHeight="1">
      <c r="A53" s="195">
        <v>44</v>
      </c>
      <c r="B53" s="196" t="s">
        <v>361</v>
      </c>
      <c r="C53" s="197" t="s">
        <v>527</v>
      </c>
      <c r="D53" s="197" t="s">
        <v>83</v>
      </c>
      <c r="E53" s="196" t="s">
        <v>528</v>
      </c>
      <c r="F53" s="196" t="s">
        <v>47</v>
      </c>
      <c r="G53" s="196" t="s">
        <v>52</v>
      </c>
      <c r="H53" s="196" t="s">
        <v>48</v>
      </c>
      <c r="I53" s="196" t="s">
        <v>437</v>
      </c>
      <c r="J53" s="18">
        <f>VLOOKUP(B53,'DIEM LT'!$B$9:$F$734,4,0)</f>
        <v>5</v>
      </c>
      <c r="K53" s="18">
        <f>VLOOKUP(B53,'DIEM TH'!$C$17:$M$88,9,0)</f>
        <v>5.75</v>
      </c>
      <c r="L53" s="83" t="str">
        <f t="shared" si="1"/>
        <v>Đạt</v>
      </c>
      <c r="M53" s="83"/>
    </row>
    <row r="54" spans="1:17" s="16" customFormat="1" ht="20.100000000000001" customHeight="1">
      <c r="A54" s="195">
        <v>45</v>
      </c>
      <c r="B54" s="196" t="s">
        <v>363</v>
      </c>
      <c r="C54" s="197" t="s">
        <v>106</v>
      </c>
      <c r="D54" s="197" t="s">
        <v>529</v>
      </c>
      <c r="E54" s="196" t="s">
        <v>530</v>
      </c>
      <c r="F54" s="196" t="s">
        <v>50</v>
      </c>
      <c r="G54" s="198" t="s">
        <v>49</v>
      </c>
      <c r="H54" s="196" t="s">
        <v>48</v>
      </c>
      <c r="I54" s="196" t="s">
        <v>418</v>
      </c>
      <c r="J54" s="18">
        <f>VLOOKUP(B54,'DIEM LT'!$B$9:$F$734,4,0)</f>
        <v>6</v>
      </c>
      <c r="K54" s="18">
        <f>VLOOKUP(B54,'DIEM TH'!$C$17:$M$88,9,0)</f>
        <v>7</v>
      </c>
      <c r="L54" s="83" t="str">
        <f t="shared" si="1"/>
        <v>Đạt</v>
      </c>
      <c r="M54" s="83"/>
    </row>
    <row r="55" spans="1:17" s="16" customFormat="1" ht="20.100000000000001" customHeight="1">
      <c r="A55" s="195">
        <v>46</v>
      </c>
      <c r="B55" s="196" t="s">
        <v>365</v>
      </c>
      <c r="C55" s="197" t="s">
        <v>531</v>
      </c>
      <c r="D55" s="197" t="s">
        <v>529</v>
      </c>
      <c r="E55" s="196" t="s">
        <v>129</v>
      </c>
      <c r="F55" s="196" t="s">
        <v>50</v>
      </c>
      <c r="G55" s="196" t="s">
        <v>49</v>
      </c>
      <c r="H55" s="196" t="s">
        <v>101</v>
      </c>
      <c r="I55" s="196" t="s">
        <v>127</v>
      </c>
      <c r="J55" s="18">
        <f>VLOOKUP(B55,'DIEM LT'!$B$9:$F$734,4,0)</f>
        <v>7</v>
      </c>
      <c r="K55" s="18">
        <f>VLOOKUP(B55,'DIEM TH'!$C$17:$M$88,9,0)</f>
        <v>7</v>
      </c>
      <c r="L55" s="83" t="str">
        <f t="shared" si="1"/>
        <v>Đạt</v>
      </c>
      <c r="M55" s="83"/>
    </row>
    <row r="56" spans="1:17" s="16" customFormat="1" ht="20.100000000000001" customHeight="1">
      <c r="A56" s="195">
        <v>47</v>
      </c>
      <c r="B56" s="196" t="s">
        <v>367</v>
      </c>
      <c r="C56" s="197" t="s">
        <v>53</v>
      </c>
      <c r="D56" s="197" t="s">
        <v>532</v>
      </c>
      <c r="E56" s="196" t="s">
        <v>533</v>
      </c>
      <c r="F56" s="196" t="s">
        <v>47</v>
      </c>
      <c r="G56" s="196" t="s">
        <v>49</v>
      </c>
      <c r="H56" s="196" t="s">
        <v>79</v>
      </c>
      <c r="I56" s="196" t="s">
        <v>448</v>
      </c>
      <c r="J56" s="18">
        <f>VLOOKUP(B56,'DIEM LT'!$B$9:$F$734,4,0)</f>
        <v>5</v>
      </c>
      <c r="K56" s="18">
        <f>VLOOKUP(B56,'DIEM TH'!$C$17:$M$88,9,0)</f>
        <v>7.75</v>
      </c>
      <c r="L56" s="83" t="str">
        <f t="shared" si="1"/>
        <v>Đạt</v>
      </c>
      <c r="M56" s="83"/>
    </row>
    <row r="57" spans="1:17" s="16" customFormat="1" ht="20.100000000000001" customHeight="1">
      <c r="A57" s="195">
        <v>48</v>
      </c>
      <c r="B57" s="196" t="s">
        <v>369</v>
      </c>
      <c r="C57" s="197" t="s">
        <v>137</v>
      </c>
      <c r="D57" s="197" t="s">
        <v>534</v>
      </c>
      <c r="E57" s="196" t="s">
        <v>535</v>
      </c>
      <c r="F57" s="196" t="s">
        <v>50</v>
      </c>
      <c r="G57" s="196" t="s">
        <v>49</v>
      </c>
      <c r="H57" s="196" t="s">
        <v>82</v>
      </c>
      <c r="I57" s="196" t="s">
        <v>536</v>
      </c>
      <c r="J57" s="18">
        <f>VLOOKUP(B57,'DIEM LT'!$B$9:$F$734,4,0)</f>
        <v>6</v>
      </c>
      <c r="K57" s="18">
        <f>VLOOKUP(B57,'DIEM TH'!$C$17:$M$88,9,0)</f>
        <v>7.5</v>
      </c>
      <c r="L57" s="83" t="str">
        <f t="shared" si="1"/>
        <v>Đạt</v>
      </c>
      <c r="M57" s="83"/>
    </row>
    <row r="58" spans="1:17" s="16" customFormat="1" ht="20.100000000000001" customHeight="1">
      <c r="A58" s="195">
        <v>49</v>
      </c>
      <c r="B58" s="196" t="s">
        <v>373</v>
      </c>
      <c r="C58" s="197" t="s">
        <v>539</v>
      </c>
      <c r="D58" s="197" t="s">
        <v>540</v>
      </c>
      <c r="E58" s="196" t="s">
        <v>541</v>
      </c>
      <c r="F58" s="196" t="s">
        <v>47</v>
      </c>
      <c r="G58" s="196" t="s">
        <v>49</v>
      </c>
      <c r="H58" s="196" t="s">
        <v>105</v>
      </c>
      <c r="I58" s="196" t="s">
        <v>434</v>
      </c>
      <c r="J58" s="18">
        <f>VLOOKUP(B58,'DIEM LT'!$B$9:$F$734,4,0)</f>
        <v>5.5</v>
      </c>
      <c r="K58" s="18">
        <f>VLOOKUP(B58,'DIEM TH'!$C$17:$M$88,9,0)</f>
        <v>6.75</v>
      </c>
      <c r="L58" s="83" t="str">
        <f t="shared" si="1"/>
        <v>Đạt</v>
      </c>
      <c r="M58" s="83"/>
    </row>
    <row r="59" spans="1:17" s="16" customFormat="1" ht="20.100000000000001" customHeight="1">
      <c r="A59" s="195">
        <v>50</v>
      </c>
      <c r="B59" s="196" t="s">
        <v>375</v>
      </c>
      <c r="C59" s="197" t="s">
        <v>78</v>
      </c>
      <c r="D59" s="197" t="s">
        <v>540</v>
      </c>
      <c r="E59" s="196" t="s">
        <v>542</v>
      </c>
      <c r="F59" s="196" t="s">
        <v>47</v>
      </c>
      <c r="G59" s="196" t="s">
        <v>49</v>
      </c>
      <c r="H59" s="196" t="s">
        <v>48</v>
      </c>
      <c r="I59" s="196" t="s">
        <v>437</v>
      </c>
      <c r="J59" s="18">
        <f>VLOOKUP(B59,'DIEM LT'!$B$9:$F$734,4,0)</f>
        <v>6.25</v>
      </c>
      <c r="K59" s="18">
        <f>VLOOKUP(B59,'DIEM TH'!$C$17:$M$88,9,0)</f>
        <v>6.25</v>
      </c>
      <c r="L59" s="83" t="str">
        <f t="shared" si="1"/>
        <v>Đạt</v>
      </c>
      <c r="M59" s="83"/>
    </row>
    <row r="60" spans="1:17" s="16" customFormat="1" ht="20.100000000000001" customHeight="1">
      <c r="A60" s="195">
        <v>51</v>
      </c>
      <c r="B60" s="196" t="s">
        <v>377</v>
      </c>
      <c r="C60" s="197" t="s">
        <v>112</v>
      </c>
      <c r="D60" s="197" t="s">
        <v>104</v>
      </c>
      <c r="E60" s="196" t="s">
        <v>543</v>
      </c>
      <c r="F60" s="196" t="s">
        <v>50</v>
      </c>
      <c r="G60" s="196" t="s">
        <v>49</v>
      </c>
      <c r="H60" s="196" t="s">
        <v>48</v>
      </c>
      <c r="I60" s="196" t="s">
        <v>448</v>
      </c>
      <c r="J60" s="18">
        <f>VLOOKUP(B60,'DIEM LT'!$B$9:$F$734,4,0)</f>
        <v>5.75</v>
      </c>
      <c r="K60" s="18">
        <f>VLOOKUP(B60,'DIEM TH'!$C$17:$M$88,9,0)</f>
        <v>9.25</v>
      </c>
      <c r="L60" s="83" t="str">
        <f t="shared" si="1"/>
        <v>Đạt</v>
      </c>
      <c r="M60" s="83"/>
    </row>
    <row r="61" spans="1:17" s="16" customFormat="1" ht="20.100000000000001" customHeight="1">
      <c r="A61" s="195">
        <v>52</v>
      </c>
      <c r="B61" s="196" t="s">
        <v>379</v>
      </c>
      <c r="C61" s="197" t="s">
        <v>544</v>
      </c>
      <c r="D61" s="197" t="s">
        <v>108</v>
      </c>
      <c r="E61" s="196" t="s">
        <v>146</v>
      </c>
      <c r="F61" s="196" t="s">
        <v>50</v>
      </c>
      <c r="G61" s="196" t="s">
        <v>49</v>
      </c>
      <c r="H61" s="196" t="s">
        <v>48</v>
      </c>
      <c r="I61" s="196" t="s">
        <v>401</v>
      </c>
      <c r="J61" s="18">
        <f>VLOOKUP(B61,'DIEM LT'!$B$9:$F$734,4,0)</f>
        <v>6.25</v>
      </c>
      <c r="K61" s="18">
        <f>VLOOKUP(B61,'DIEM TH'!$C$17:$M$88,9,0)</f>
        <v>7.75</v>
      </c>
      <c r="L61" s="83" t="str">
        <f t="shared" si="1"/>
        <v>Đạt</v>
      </c>
      <c r="M61" s="83"/>
    </row>
    <row r="62" spans="1:17" s="16" customFormat="1" ht="20.100000000000001" customHeight="1">
      <c r="A62" s="195">
        <v>53</v>
      </c>
      <c r="B62" s="196" t="s">
        <v>381</v>
      </c>
      <c r="C62" s="197" t="s">
        <v>114</v>
      </c>
      <c r="D62" s="197" t="s">
        <v>545</v>
      </c>
      <c r="E62" s="196" t="s">
        <v>546</v>
      </c>
      <c r="F62" s="196" t="s">
        <v>50</v>
      </c>
      <c r="G62" s="196" t="s">
        <v>49</v>
      </c>
      <c r="H62" s="196" t="s">
        <v>48</v>
      </c>
      <c r="I62" s="196" t="s">
        <v>547</v>
      </c>
      <c r="J62" s="18">
        <f>VLOOKUP(B62,'DIEM LT'!$B$9:$F$734,4,0)</f>
        <v>6</v>
      </c>
      <c r="K62" s="18">
        <f>VLOOKUP(B62,'DIEM TH'!$C$17:$M$88,9,0)</f>
        <v>7</v>
      </c>
      <c r="L62" s="83" t="str">
        <f t="shared" si="1"/>
        <v>Đạt</v>
      </c>
      <c r="M62" s="83"/>
    </row>
    <row r="63" spans="1:17" s="16" customFormat="1" ht="20.100000000000001" customHeight="1">
      <c r="A63" s="195">
        <v>54</v>
      </c>
      <c r="B63" s="196" t="s">
        <v>383</v>
      </c>
      <c r="C63" s="197" t="s">
        <v>548</v>
      </c>
      <c r="D63" s="197" t="s">
        <v>84</v>
      </c>
      <c r="E63" s="196" t="s">
        <v>549</v>
      </c>
      <c r="F63" s="196" t="s">
        <v>47</v>
      </c>
      <c r="G63" s="196" t="s">
        <v>52</v>
      </c>
      <c r="H63" s="196" t="s">
        <v>82</v>
      </c>
      <c r="I63" s="196" t="s">
        <v>414</v>
      </c>
      <c r="J63" s="18">
        <f>VLOOKUP(B63,'DIEM LT'!$B$9:$F$734,4,0)</f>
        <v>7</v>
      </c>
      <c r="K63" s="18">
        <f>VLOOKUP(B63,'DIEM TH'!$C$17:$M$88,9,0)</f>
        <v>10</v>
      </c>
      <c r="L63" s="83" t="str">
        <f t="shared" si="1"/>
        <v>Đạt</v>
      </c>
      <c r="M63" s="83"/>
    </row>
    <row r="64" spans="1:17" s="52" customFormat="1" ht="20.100000000000001" customHeight="1">
      <c r="A64" s="258" t="str">
        <f>"Ấn định danh sách "&amp;A63&amp;" thí sinh."</f>
        <v>Ấn định danh sách 54 thí sinh.</v>
      </c>
      <c r="B64" s="258"/>
      <c r="C64" s="258"/>
      <c r="D64" s="258"/>
      <c r="E64" s="258"/>
      <c r="F64" s="258"/>
      <c r="G64" s="258"/>
      <c r="H64" s="258"/>
      <c r="I64" s="258"/>
      <c r="J64" s="258"/>
      <c r="M64" s="64"/>
      <c r="Q64" s="182"/>
    </row>
    <row r="66" spans="1:13" s="16" customFormat="1" ht="20.100000000000001" customHeight="1">
      <c r="A66" s="195">
        <v>1</v>
      </c>
      <c r="B66" s="196" t="s">
        <v>240</v>
      </c>
      <c r="C66" s="197" t="s">
        <v>390</v>
      </c>
      <c r="D66" s="197" t="s">
        <v>391</v>
      </c>
      <c r="E66" s="196" t="s">
        <v>392</v>
      </c>
      <c r="F66" s="196" t="s">
        <v>50</v>
      </c>
      <c r="G66" s="196" t="s">
        <v>49</v>
      </c>
      <c r="H66" s="196" t="s">
        <v>122</v>
      </c>
      <c r="I66" s="196" t="s">
        <v>393</v>
      </c>
      <c r="J66" s="18">
        <f>VLOOKUP(B66,'DIEM LT'!$B$9:$F$734,4,0)</f>
        <v>4</v>
      </c>
      <c r="K66" s="18">
        <f>VLOOKUP(B66,'DIEM TH'!$C$17:$M$88,9,0)</f>
        <v>7.25</v>
      </c>
      <c r="L66" s="83" t="str">
        <f t="shared" ref="L66:L83" si="2">IF(AND(J66&gt;=5,K66&gt;=5),"Đạt","Không đạt")</f>
        <v>Không đạt</v>
      </c>
      <c r="M66" s="83"/>
    </row>
    <row r="67" spans="1:13" s="16" customFormat="1" ht="20.100000000000001" customHeight="1">
      <c r="A67" s="195">
        <v>7</v>
      </c>
      <c r="B67" s="196" t="s">
        <v>252</v>
      </c>
      <c r="C67" s="197" t="s">
        <v>406</v>
      </c>
      <c r="D67" s="197" t="s">
        <v>407</v>
      </c>
      <c r="E67" s="196" t="s">
        <v>408</v>
      </c>
      <c r="F67" s="196" t="s">
        <v>47</v>
      </c>
      <c r="G67" s="196" t="s">
        <v>49</v>
      </c>
      <c r="H67" s="196" t="s">
        <v>79</v>
      </c>
      <c r="I67" s="196" t="s">
        <v>409</v>
      </c>
      <c r="J67" s="18">
        <f>VLOOKUP(B67,'DIEM LT'!$B$9:$F$734,4,0)</f>
        <v>4.75</v>
      </c>
      <c r="K67" s="18">
        <f>VLOOKUP(B67,'DIEM TH'!$C$17:$M$88,9,0)</f>
        <v>5.75</v>
      </c>
      <c r="L67" s="83" t="str">
        <f t="shared" si="2"/>
        <v>Không đạt</v>
      </c>
      <c r="M67" s="83"/>
    </row>
    <row r="68" spans="1:13" s="16" customFormat="1" ht="20.100000000000001" customHeight="1">
      <c r="A68" s="195">
        <v>10</v>
      </c>
      <c r="B68" s="196" t="s">
        <v>310</v>
      </c>
      <c r="C68" s="197" t="s">
        <v>415</v>
      </c>
      <c r="D68" s="197" t="s">
        <v>66</v>
      </c>
      <c r="E68" s="196" t="s">
        <v>416</v>
      </c>
      <c r="F68" s="196" t="s">
        <v>50</v>
      </c>
      <c r="G68" s="196" t="s">
        <v>417</v>
      </c>
      <c r="H68" s="196" t="s">
        <v>133</v>
      </c>
      <c r="I68" s="196" t="s">
        <v>418</v>
      </c>
      <c r="J68" s="18">
        <f>VLOOKUP(B68,'DIEM LT'!$B$9:$F$734,4,0)</f>
        <v>3.75</v>
      </c>
      <c r="K68" s="18">
        <f>VLOOKUP(B68,'DIEM TH'!$C$17:$M$88,9,0)</f>
        <v>3.5</v>
      </c>
      <c r="L68" s="83" t="str">
        <f t="shared" si="2"/>
        <v>Không đạt</v>
      </c>
      <c r="M68" s="83"/>
    </row>
    <row r="69" spans="1:13" s="16" customFormat="1" ht="20.100000000000001" customHeight="1">
      <c r="A69" s="195">
        <v>15</v>
      </c>
      <c r="B69" s="196" t="s">
        <v>266</v>
      </c>
      <c r="C69" s="197" t="s">
        <v>429</v>
      </c>
      <c r="D69" s="197" t="s">
        <v>427</v>
      </c>
      <c r="E69" s="196" t="s">
        <v>430</v>
      </c>
      <c r="F69" s="196" t="s">
        <v>50</v>
      </c>
      <c r="G69" s="196" t="s">
        <v>49</v>
      </c>
      <c r="H69" s="196" t="s">
        <v>98</v>
      </c>
      <c r="I69" s="196" t="s">
        <v>431</v>
      </c>
      <c r="J69" s="18">
        <f>VLOOKUP(B69,'DIEM LT'!$B$9:$F$734,4,0)</f>
        <v>4.25</v>
      </c>
      <c r="K69" s="18">
        <f>VLOOKUP(B69,'DIEM TH'!$C$17:$M$88,9,0)</f>
        <v>6.25</v>
      </c>
      <c r="L69" s="83" t="str">
        <f t="shared" si="2"/>
        <v>Không đạt</v>
      </c>
      <c r="M69" s="83"/>
    </row>
    <row r="70" spans="1:13" s="16" customFormat="1" ht="20.100000000000001" customHeight="1">
      <c r="A70" s="195">
        <v>24</v>
      </c>
      <c r="B70" s="196" t="s">
        <v>284</v>
      </c>
      <c r="C70" s="197" t="s">
        <v>453</v>
      </c>
      <c r="D70" s="197" t="s">
        <v>454</v>
      </c>
      <c r="E70" s="196" t="s">
        <v>455</v>
      </c>
      <c r="F70" s="196" t="s">
        <v>50</v>
      </c>
      <c r="G70" s="196" t="s">
        <v>49</v>
      </c>
      <c r="H70" s="196" t="s">
        <v>113</v>
      </c>
      <c r="I70" s="196" t="s">
        <v>456</v>
      </c>
      <c r="J70" s="18">
        <f>VLOOKUP(B70,'DIEM LT'!$B$9:$F$734,4,0)</f>
        <v>6</v>
      </c>
      <c r="K70" s="18">
        <f>VLOOKUP(B70,'DIEM TH'!$C$17:$M$88,9,0)</f>
        <v>4.5</v>
      </c>
      <c r="L70" s="83" t="str">
        <f t="shared" si="2"/>
        <v>Không đạt</v>
      </c>
      <c r="M70" s="83"/>
    </row>
    <row r="71" spans="1:13" s="16" customFormat="1" ht="20.100000000000001" customHeight="1">
      <c r="A71" s="195">
        <v>25</v>
      </c>
      <c r="B71" s="196" t="s">
        <v>286</v>
      </c>
      <c r="C71" s="197" t="s">
        <v>457</v>
      </c>
      <c r="D71" s="197" t="s">
        <v>67</v>
      </c>
      <c r="E71" s="196" t="s">
        <v>458</v>
      </c>
      <c r="F71" s="196" t="s">
        <v>50</v>
      </c>
      <c r="G71" s="196" t="s">
        <v>52</v>
      </c>
      <c r="H71" s="196" t="s">
        <v>54</v>
      </c>
      <c r="I71" s="196" t="s">
        <v>459</v>
      </c>
      <c r="J71" s="18">
        <f>VLOOKUP(B71,'DIEM LT'!$B$9:$F$734,4,0)</f>
        <v>4</v>
      </c>
      <c r="K71" s="18">
        <f>VLOOKUP(B71,'DIEM TH'!$C$17:$M$88,9,0)</f>
        <v>1.75</v>
      </c>
      <c r="L71" s="83" t="str">
        <f t="shared" si="2"/>
        <v>Không đạt</v>
      </c>
      <c r="M71" s="83"/>
    </row>
    <row r="72" spans="1:13" s="16" customFormat="1" ht="20.100000000000001" customHeight="1">
      <c r="A72" s="195">
        <v>26</v>
      </c>
      <c r="B72" s="196" t="s">
        <v>288</v>
      </c>
      <c r="C72" s="197" t="s">
        <v>460</v>
      </c>
      <c r="D72" s="197" t="s">
        <v>67</v>
      </c>
      <c r="E72" s="196" t="s">
        <v>461</v>
      </c>
      <c r="F72" s="196" t="s">
        <v>50</v>
      </c>
      <c r="G72" s="196" t="s">
        <v>52</v>
      </c>
      <c r="H72" s="196" t="s">
        <v>80</v>
      </c>
      <c r="I72" s="196" t="s">
        <v>130</v>
      </c>
      <c r="J72" s="18">
        <f>VLOOKUP(B72,'DIEM LT'!$B$9:$F$734,4,0)</f>
        <v>4</v>
      </c>
      <c r="K72" s="18">
        <f>VLOOKUP(B72,'DIEM TH'!$C$17:$M$88,9,0)</f>
        <v>4.5</v>
      </c>
      <c r="L72" s="83" t="str">
        <f t="shared" si="2"/>
        <v>Không đạt</v>
      </c>
      <c r="M72" s="83"/>
    </row>
    <row r="73" spans="1:13" s="16" customFormat="1" ht="20.100000000000001" customHeight="1">
      <c r="A73" s="195">
        <v>28</v>
      </c>
      <c r="B73" s="196" t="s">
        <v>292</v>
      </c>
      <c r="C73" s="197" t="s">
        <v>464</v>
      </c>
      <c r="D73" s="197" t="s">
        <v>115</v>
      </c>
      <c r="E73" s="196" t="s">
        <v>465</v>
      </c>
      <c r="F73" s="196" t="s">
        <v>47</v>
      </c>
      <c r="G73" s="196" t="s">
        <v>51</v>
      </c>
      <c r="H73" s="196" t="s">
        <v>80</v>
      </c>
      <c r="I73" s="196" t="s">
        <v>418</v>
      </c>
      <c r="J73" s="18">
        <f>VLOOKUP(B73,'DIEM LT'!$B$9:$F$734,4,0)</f>
        <v>4.25</v>
      </c>
      <c r="K73" s="18">
        <f>VLOOKUP(B73,'DIEM TH'!$C$17:$M$88,9,0)</f>
        <v>5.75</v>
      </c>
      <c r="L73" s="83" t="str">
        <f t="shared" si="2"/>
        <v>Không đạt</v>
      </c>
      <c r="M73" s="83"/>
    </row>
    <row r="74" spans="1:13" s="16" customFormat="1" ht="20.100000000000001" customHeight="1">
      <c r="A74" s="195">
        <v>30</v>
      </c>
      <c r="B74" s="196" t="s">
        <v>296</v>
      </c>
      <c r="C74" s="197" t="s">
        <v>109</v>
      </c>
      <c r="D74" s="197" t="s">
        <v>467</v>
      </c>
      <c r="E74" s="196" t="s">
        <v>468</v>
      </c>
      <c r="F74" s="196" t="s">
        <v>50</v>
      </c>
      <c r="G74" s="196" t="s">
        <v>52</v>
      </c>
      <c r="H74" s="196" t="s">
        <v>48</v>
      </c>
      <c r="I74" s="196" t="s">
        <v>437</v>
      </c>
      <c r="J74" s="18">
        <f>VLOOKUP(B74,'DIEM LT'!$B$9:$F$734,4,0)</f>
        <v>4.75</v>
      </c>
      <c r="K74" s="18">
        <f>VLOOKUP(B74,'DIEM TH'!$C$17:$M$88,9,0)</f>
        <v>6</v>
      </c>
      <c r="L74" s="83" t="str">
        <f t="shared" si="2"/>
        <v>Không đạt</v>
      </c>
      <c r="M74" s="83"/>
    </row>
    <row r="75" spans="1:13" s="16" customFormat="1" ht="20.100000000000001" customHeight="1">
      <c r="A75" s="195">
        <v>33</v>
      </c>
      <c r="B75" s="196" t="s">
        <v>302</v>
      </c>
      <c r="C75" s="197" t="s">
        <v>472</v>
      </c>
      <c r="D75" s="197" t="s">
        <v>473</v>
      </c>
      <c r="E75" s="196" t="s">
        <v>474</v>
      </c>
      <c r="F75" s="196" t="s">
        <v>50</v>
      </c>
      <c r="G75" s="196" t="s">
        <v>52</v>
      </c>
      <c r="H75" s="196" t="s">
        <v>91</v>
      </c>
      <c r="I75" s="196" t="s">
        <v>401</v>
      </c>
      <c r="J75" s="18">
        <f>VLOOKUP(B75,'DIEM LT'!$B$9:$F$734,4,0)</f>
        <v>4</v>
      </c>
      <c r="K75" s="18">
        <f>VLOOKUP(B75,'DIEM TH'!$C$17:$M$88,9,0)</f>
        <v>4.25</v>
      </c>
      <c r="L75" s="83" t="str">
        <f t="shared" si="2"/>
        <v>Không đạt</v>
      </c>
      <c r="M75" s="83"/>
    </row>
    <row r="76" spans="1:13" s="16" customFormat="1" ht="20.100000000000001" customHeight="1">
      <c r="A76" s="195">
        <v>36</v>
      </c>
      <c r="B76" s="196" t="s">
        <v>312</v>
      </c>
      <c r="C76" s="197" t="s">
        <v>478</v>
      </c>
      <c r="D76" s="197" t="s">
        <v>479</v>
      </c>
      <c r="E76" s="196" t="s">
        <v>480</v>
      </c>
      <c r="F76" s="196" t="s">
        <v>50</v>
      </c>
      <c r="G76" s="196" t="s">
        <v>49</v>
      </c>
      <c r="H76" s="196" t="s">
        <v>48</v>
      </c>
      <c r="I76" s="196" t="s">
        <v>440</v>
      </c>
      <c r="J76" s="18">
        <f>VLOOKUP(B76,'DIEM LT'!$B$9:$F$734,4,0)</f>
        <v>5.75</v>
      </c>
      <c r="K76" s="18">
        <f>VLOOKUP(B76,'DIEM TH'!$C$17:$M$88,9,0)</f>
        <v>4</v>
      </c>
      <c r="L76" s="83" t="str">
        <f t="shared" si="2"/>
        <v>Không đạt</v>
      </c>
      <c r="M76" s="83"/>
    </row>
    <row r="77" spans="1:13" s="16" customFormat="1" ht="20.100000000000001" customHeight="1">
      <c r="A77" s="195">
        <v>37</v>
      </c>
      <c r="B77" s="196" t="s">
        <v>314</v>
      </c>
      <c r="C77" s="197" t="s">
        <v>481</v>
      </c>
      <c r="D77" s="197" t="s">
        <v>479</v>
      </c>
      <c r="E77" s="196" t="s">
        <v>482</v>
      </c>
      <c r="F77" s="196" t="s">
        <v>47</v>
      </c>
      <c r="G77" s="196" t="s">
        <v>49</v>
      </c>
      <c r="H77" s="196" t="s">
        <v>128</v>
      </c>
      <c r="I77" s="196" t="s">
        <v>445</v>
      </c>
      <c r="J77" s="18">
        <f>VLOOKUP(B77,'DIEM LT'!$B$9:$F$734,4,0)</f>
        <v>4.75</v>
      </c>
      <c r="K77" s="18">
        <f>VLOOKUP(B77,'DIEM TH'!$C$17:$M$88,9,0)</f>
        <v>5</v>
      </c>
      <c r="L77" s="83" t="str">
        <f t="shared" si="2"/>
        <v>Không đạt</v>
      </c>
      <c r="M77" s="83"/>
    </row>
    <row r="78" spans="1:13" s="16" customFormat="1" ht="20.100000000000001" customHeight="1">
      <c r="A78" s="195">
        <v>39</v>
      </c>
      <c r="B78" s="196" t="s">
        <v>318</v>
      </c>
      <c r="C78" s="197" t="s">
        <v>487</v>
      </c>
      <c r="D78" s="197" t="s">
        <v>118</v>
      </c>
      <c r="E78" s="196" t="s">
        <v>488</v>
      </c>
      <c r="F78" s="196" t="s">
        <v>47</v>
      </c>
      <c r="G78" s="196" t="s">
        <v>49</v>
      </c>
      <c r="H78" s="196" t="s">
        <v>105</v>
      </c>
      <c r="I78" s="196" t="s">
        <v>398</v>
      </c>
      <c r="J78" s="18">
        <f>VLOOKUP(B78,'DIEM LT'!$B$9:$F$734,4,0)</f>
        <v>3.25</v>
      </c>
      <c r="K78" s="18">
        <f>VLOOKUP(B78,'DIEM TH'!$C$17:$M$88,9,0)</f>
        <v>6.75</v>
      </c>
      <c r="L78" s="83" t="str">
        <f t="shared" si="2"/>
        <v>Không đạt</v>
      </c>
      <c r="M78" s="83"/>
    </row>
    <row r="79" spans="1:13" s="16" customFormat="1" ht="20.100000000000001" customHeight="1">
      <c r="A79" s="195">
        <v>47</v>
      </c>
      <c r="B79" s="196" t="s">
        <v>332</v>
      </c>
      <c r="C79" s="197" t="s">
        <v>499</v>
      </c>
      <c r="D79" s="197" t="s">
        <v>86</v>
      </c>
      <c r="E79" s="196" t="s">
        <v>500</v>
      </c>
      <c r="F79" s="196" t="s">
        <v>50</v>
      </c>
      <c r="G79" s="196" t="s">
        <v>52</v>
      </c>
      <c r="H79" s="196" t="s">
        <v>82</v>
      </c>
      <c r="I79" s="196" t="s">
        <v>501</v>
      </c>
      <c r="J79" s="18">
        <f>VLOOKUP(B79,'DIEM LT'!$B$9:$F$734,4,0)</f>
        <v>0</v>
      </c>
      <c r="K79" s="18">
        <f>VLOOKUP(B79,'DIEM TH'!$C$17:$M$88,9,0)</f>
        <v>0</v>
      </c>
      <c r="L79" s="83" t="str">
        <f t="shared" si="2"/>
        <v>Không đạt</v>
      </c>
      <c r="M79" s="83" t="s">
        <v>502</v>
      </c>
    </row>
    <row r="80" spans="1:13" s="16" customFormat="1" ht="20.100000000000001" customHeight="1">
      <c r="A80" s="195">
        <v>53</v>
      </c>
      <c r="B80" s="196" t="s">
        <v>345</v>
      </c>
      <c r="C80" s="197" t="s">
        <v>53</v>
      </c>
      <c r="D80" s="197" t="s">
        <v>513</v>
      </c>
      <c r="E80" s="196" t="s">
        <v>514</v>
      </c>
      <c r="F80" s="196" t="s">
        <v>47</v>
      </c>
      <c r="G80" s="196" t="s">
        <v>49</v>
      </c>
      <c r="H80" s="196" t="s">
        <v>48</v>
      </c>
      <c r="I80" s="196" t="s">
        <v>398</v>
      </c>
      <c r="J80" s="18">
        <f>VLOOKUP(B80,'DIEM LT'!$B$9:$F$734,4,0)</f>
        <v>4</v>
      </c>
      <c r="K80" s="18">
        <f>VLOOKUP(B80,'DIEM TH'!$C$17:$M$88,9,0)</f>
        <v>7.75</v>
      </c>
      <c r="L80" s="83" t="str">
        <f t="shared" si="2"/>
        <v>Không đạt</v>
      </c>
      <c r="M80" s="83"/>
    </row>
    <row r="81" spans="1:13" s="16" customFormat="1" ht="20.100000000000001" customHeight="1">
      <c r="A81" s="195">
        <v>55</v>
      </c>
      <c r="B81" s="196" t="s">
        <v>349</v>
      </c>
      <c r="C81" s="197" t="s">
        <v>515</v>
      </c>
      <c r="D81" s="197" t="s">
        <v>103</v>
      </c>
      <c r="E81" s="196" t="s">
        <v>516</v>
      </c>
      <c r="F81" s="196" t="s">
        <v>47</v>
      </c>
      <c r="G81" s="196" t="s">
        <v>52</v>
      </c>
      <c r="H81" s="196" t="s">
        <v>101</v>
      </c>
      <c r="I81" s="196" t="s">
        <v>418</v>
      </c>
      <c r="J81" s="18">
        <f>VLOOKUP(B81,'DIEM LT'!$B$9:$F$734,4,0)</f>
        <v>4</v>
      </c>
      <c r="K81" s="18">
        <f>VLOOKUP(B81,'DIEM TH'!$C$17:$M$88,9,0)</f>
        <v>5.5</v>
      </c>
      <c r="L81" s="83" t="str">
        <f t="shared" si="2"/>
        <v>Không đạt</v>
      </c>
      <c r="M81" s="83"/>
    </row>
    <row r="82" spans="1:13" s="16" customFormat="1" ht="20.100000000000001" customHeight="1">
      <c r="A82" s="195">
        <v>59</v>
      </c>
      <c r="B82" s="196" t="s">
        <v>357</v>
      </c>
      <c r="C82" s="197" t="s">
        <v>53</v>
      </c>
      <c r="D82" s="197" t="s">
        <v>523</v>
      </c>
      <c r="E82" s="196" t="s">
        <v>524</v>
      </c>
      <c r="F82" s="196" t="s">
        <v>47</v>
      </c>
      <c r="G82" s="196" t="s">
        <v>49</v>
      </c>
      <c r="H82" s="196" t="s">
        <v>92</v>
      </c>
      <c r="I82" s="196" t="s">
        <v>437</v>
      </c>
      <c r="J82" s="18">
        <f>VLOOKUP(B82,'DIEM LT'!$B$9:$F$734,4,0)</f>
        <v>4</v>
      </c>
      <c r="K82" s="18">
        <f>VLOOKUP(B82,'DIEM TH'!$C$17:$M$88,9,0)</f>
        <v>6.5</v>
      </c>
      <c r="L82" s="83" t="str">
        <f t="shared" si="2"/>
        <v>Không đạt</v>
      </c>
      <c r="M82" s="83"/>
    </row>
    <row r="83" spans="1:13" s="16" customFormat="1" ht="20.100000000000001" customHeight="1">
      <c r="A83" s="195">
        <v>66</v>
      </c>
      <c r="B83" s="196" t="s">
        <v>371</v>
      </c>
      <c r="C83" s="197" t="s">
        <v>116</v>
      </c>
      <c r="D83" s="197" t="s">
        <v>121</v>
      </c>
      <c r="E83" s="196" t="s">
        <v>537</v>
      </c>
      <c r="F83" s="196" t="s">
        <v>47</v>
      </c>
      <c r="G83" s="196" t="s">
        <v>52</v>
      </c>
      <c r="H83" s="196" t="s">
        <v>48</v>
      </c>
      <c r="I83" s="196" t="s">
        <v>538</v>
      </c>
      <c r="J83" s="18">
        <f>VLOOKUP(B83,'DIEM LT'!$B$9:$F$734,4,0)</f>
        <v>4.75</v>
      </c>
      <c r="K83" s="18">
        <f>VLOOKUP(B83,'DIEM TH'!$C$17:$M$88,9,0)</f>
        <v>5.25</v>
      </c>
      <c r="L83" s="83" t="str">
        <f t="shared" si="2"/>
        <v>Không đạt</v>
      </c>
      <c r="M83" s="83"/>
    </row>
  </sheetData>
  <sortState ref="A10:GG81">
    <sortCondition ref="L10:L81"/>
  </sortState>
  <mergeCells count="20">
    <mergeCell ref="A64:J64"/>
    <mergeCell ref="B8:B9"/>
    <mergeCell ref="C8:C9"/>
    <mergeCell ref="D8:D9"/>
    <mergeCell ref="E8:E9"/>
    <mergeCell ref="I8:I9"/>
    <mergeCell ref="F8:F9"/>
    <mergeCell ref="G8:G9"/>
    <mergeCell ref="H8:H9"/>
    <mergeCell ref="J8:K8"/>
    <mergeCell ref="A8:A9"/>
    <mergeCell ref="M8:M9"/>
    <mergeCell ref="A4:M4"/>
    <mergeCell ref="L8:L9"/>
    <mergeCell ref="A5:M5"/>
    <mergeCell ref="A1:E1"/>
    <mergeCell ref="F1:M1"/>
    <mergeCell ref="A2:E2"/>
    <mergeCell ref="F2:M2"/>
    <mergeCell ref="A6:M6"/>
  </mergeCells>
  <printOptions horizontalCentered="1"/>
  <pageMargins left="0.25" right="0.25" top="0.5" bottom="0.5" header="0.25" footer="0.25"/>
  <pageSetup paperSize="9" scale="92" fitToHeight="0" orientation="portrait" r:id="rId1"/>
  <headerFooter>
    <oddFooter>Page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DS THI</vt:lpstr>
      <vt:lpstr>DIEM LT</vt:lpstr>
      <vt:lpstr>DIEM THEO PHACH</vt:lpstr>
      <vt:lpstr>DIEM TH</vt:lpstr>
      <vt:lpstr>BB TH DIEM</vt:lpstr>
      <vt:lpstr>CNKQ</vt:lpstr>
      <vt:lpstr>CHUNGNHAN</vt:lpstr>
      <vt:lpstr>'BB TH DIEM'!Print_Area</vt:lpstr>
      <vt:lpstr>CHUNGNHAN!Print_Area</vt:lpstr>
      <vt:lpstr>CNKQ!Print_Area</vt:lpstr>
      <vt:lpstr>'DIEM LT'!Print_Area</vt:lpstr>
      <vt:lpstr>'DIEM TH'!Print_Area</vt:lpstr>
      <vt:lpstr>'DIEM THEO PHACH'!Print_Area</vt:lpstr>
      <vt:lpstr>'DS THI'!Print_Area</vt:lpstr>
      <vt:lpstr>CHUNGNHAN!Print_Titles</vt:lpstr>
      <vt:lpstr>'DIEM LT'!Print_Titles</vt:lpstr>
      <vt:lpstr>'DIEM TH'!Print_Titles</vt:lpstr>
      <vt:lpstr>'DIEM THEO PHACH'!Print_Titles</vt:lpstr>
      <vt:lpstr>'DS THI'!Print_Titles</vt:lpstr>
    </vt:vector>
  </TitlesOfParts>
  <Company>TP.Dong Hoi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ITQB</dc:creator>
  <cp:lastModifiedBy>Admin</cp:lastModifiedBy>
  <cp:lastPrinted>2019-09-30T09:07:58Z</cp:lastPrinted>
  <dcterms:created xsi:type="dcterms:W3CDTF">2016-10-16T09:43:14Z</dcterms:created>
  <dcterms:modified xsi:type="dcterms:W3CDTF">2019-09-30T09:15:26Z</dcterms:modified>
</cp:coreProperties>
</file>